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RNL\Downloads\"/>
    </mc:Choice>
  </mc:AlternateContent>
  <xr:revisionPtr revIDLastSave="0" documentId="13_ncr:1_{90D4E6F2-7048-4543-9B91-13D54B32265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Distribución de t " sheetId="32" r:id="rId1"/>
    <sheet name="Calcula Tstudent de una muestra" sheetId="33" r:id="rId2"/>
  </sheets>
  <definedNames>
    <definedName name="df1_" localSheetId="0">#REF!</definedName>
    <definedName name="df1_">#REF!</definedName>
    <definedName name="df2_" localSheetId="0">#REF!</definedName>
    <definedName name="df2_">#REF!</definedName>
    <definedName name="qqq">#REF!</definedName>
    <definedName name="x" localSheetId="0">#REF!</definedName>
    <definedName name="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33" l="1"/>
  <c r="D8" i="33" s="1"/>
  <c r="D5" i="33"/>
  <c r="V11" i="32" s="1"/>
  <c r="E14" i="33"/>
  <c r="D15" i="33"/>
  <c r="D16" i="33" s="1"/>
  <c r="Q4" i="32" s="1"/>
  <c r="F29" i="32"/>
  <c r="F28" i="32"/>
  <c r="F27" i="32"/>
  <c r="F26" i="32"/>
  <c r="F25" i="32"/>
  <c r="F24" i="32"/>
  <c r="F23" i="32"/>
  <c r="F22" i="32"/>
  <c r="F21" i="32"/>
  <c r="F20" i="32"/>
  <c r="F19" i="32"/>
  <c r="F18" i="32"/>
  <c r="F17" i="32"/>
  <c r="F16" i="32"/>
  <c r="F15" i="32"/>
  <c r="F14" i="32"/>
  <c r="F13" i="32"/>
  <c r="F12" i="32"/>
  <c r="F11" i="32"/>
  <c r="B59" i="32"/>
  <c r="B12" i="32"/>
  <c r="B13" i="32" s="1"/>
  <c r="B14" i="32" s="1"/>
  <c r="B15" i="32" s="1"/>
  <c r="B16" i="32" s="1"/>
  <c r="B17" i="32" s="1"/>
  <c r="B18" i="32" s="1"/>
  <c r="B19" i="32" s="1"/>
  <c r="B20" i="32" s="1"/>
  <c r="B21" i="32" s="1"/>
  <c r="B22" i="32" s="1"/>
  <c r="B23" i="32" s="1"/>
  <c r="B24" i="32" s="1"/>
  <c r="B25" i="32" s="1"/>
  <c r="B26" i="32" s="1"/>
  <c r="B27" i="32" s="1"/>
  <c r="B28" i="32" s="1"/>
  <c r="B29" i="32" s="1"/>
  <c r="B30" i="32" s="1"/>
  <c r="B31" i="32" s="1"/>
  <c r="B32" i="32" s="1"/>
  <c r="B33" i="32" s="1"/>
  <c r="B34" i="32" s="1"/>
  <c r="B35" i="32" s="1"/>
  <c r="B36" i="32" s="1"/>
  <c r="B37" i="32" s="1"/>
  <c r="B38" i="32" s="1"/>
  <c r="B39" i="32" s="1"/>
  <c r="B40" i="32" s="1"/>
  <c r="B41" i="32" s="1"/>
  <c r="B42" i="32" s="1"/>
  <c r="B43" i="32" s="1"/>
  <c r="B44" i="32" s="1"/>
  <c r="B45" i="32" s="1"/>
  <c r="B46" i="32" s="1"/>
  <c r="B47" i="32" s="1"/>
  <c r="B48" i="32" s="1"/>
  <c r="B49" i="32" s="1"/>
  <c r="B50" i="32" s="1"/>
  <c r="B51" i="32" s="1"/>
  <c r="B127" i="32" s="1"/>
  <c r="S6" i="32"/>
  <c r="T33" i="32" s="1"/>
  <c r="D7" i="33" l="1"/>
  <c r="D9" i="33" s="1"/>
  <c r="P13" i="32"/>
  <c r="C127" i="32"/>
  <c r="D6" i="32"/>
  <c r="D7" i="32" s="1"/>
  <c r="C23" i="32"/>
  <c r="C11" i="32"/>
  <c r="K6" i="32"/>
  <c r="K7" i="32" s="1"/>
  <c r="C38" i="32"/>
  <c r="M6" i="32"/>
  <c r="M7" i="32" s="1"/>
  <c r="L6" i="32"/>
  <c r="L7" i="32" s="1"/>
  <c r="C34" i="32"/>
  <c r="C49" i="32"/>
  <c r="C33" i="32"/>
  <c r="C17" i="32"/>
  <c r="J6" i="32"/>
  <c r="J7" i="32" s="1"/>
  <c r="C36" i="32"/>
  <c r="C35" i="32"/>
  <c r="C50" i="32"/>
  <c r="C18" i="32"/>
  <c r="C48" i="32"/>
  <c r="C32" i="32"/>
  <c r="C16" i="32"/>
  <c r="I6" i="32"/>
  <c r="I7" i="32" s="1"/>
  <c r="C39" i="32"/>
  <c r="C21" i="32"/>
  <c r="C51" i="32"/>
  <c r="C47" i="32"/>
  <c r="C15" i="32"/>
  <c r="C46" i="32"/>
  <c r="C30" i="32"/>
  <c r="C14" i="32"/>
  <c r="G6" i="32"/>
  <c r="G7" i="32" s="1"/>
  <c r="C20" i="32"/>
  <c r="C19" i="32"/>
  <c r="C31" i="32"/>
  <c r="H6" i="32"/>
  <c r="H7" i="32" s="1"/>
  <c r="C45" i="32"/>
  <c r="C29" i="32"/>
  <c r="C13" i="32"/>
  <c r="F6" i="32"/>
  <c r="F7" i="32" s="1"/>
  <c r="C22" i="32"/>
  <c r="C44" i="32"/>
  <c r="C12" i="32"/>
  <c r="C27" i="32"/>
  <c r="C42" i="32"/>
  <c r="C26" i="32"/>
  <c r="C59" i="32"/>
  <c r="Q7" i="32"/>
  <c r="E6" i="32"/>
  <c r="E7" i="32" s="1"/>
  <c r="O5" i="32"/>
  <c r="S5" i="32" s="1"/>
  <c r="C41" i="32"/>
  <c r="C25" i="32"/>
  <c r="Q6" i="32"/>
  <c r="C37" i="32"/>
  <c r="C28" i="32"/>
  <c r="C43" i="32"/>
  <c r="AY6" i="32"/>
  <c r="BE4" i="32" s="1"/>
  <c r="C40" i="32"/>
  <c r="C24" i="32"/>
  <c r="B128" i="32"/>
  <c r="C128" i="32" s="1"/>
  <c r="B195" i="32"/>
  <c r="C195" i="32" s="1"/>
  <c r="T6" i="32"/>
  <c r="Q33" i="32" s="1"/>
  <c r="U13" i="32" l="1"/>
  <c r="O13" i="32"/>
  <c r="Q13" i="32" s="1"/>
  <c r="R13" i="32" s="1"/>
  <c r="Q8" i="32"/>
  <c r="Q9" i="32" s="1"/>
  <c r="BE2" i="32" s="1"/>
  <c r="BE3" i="32" s="1"/>
  <c r="O9" i="32"/>
  <c r="O6" i="32"/>
  <c r="O7" i="32"/>
  <c r="T5" i="32"/>
  <c r="B129" i="32"/>
  <c r="B130" i="32" s="1"/>
  <c r="B131" i="32" s="1"/>
  <c r="B132" i="32" s="1"/>
  <c r="B133" i="32" s="1"/>
  <c r="B134" i="32" s="1"/>
  <c r="B135" i="32" s="1"/>
  <c r="B136" i="32" s="1"/>
  <c r="B137" i="32" s="1"/>
  <c r="B138" i="32" s="1"/>
  <c r="B139" i="32" s="1"/>
  <c r="B140" i="32" s="1"/>
  <c r="B141" i="32" s="1"/>
  <c r="B142" i="32" s="1"/>
  <c r="B143" i="32" s="1"/>
  <c r="B144" i="32" s="1"/>
  <c r="B145" i="32" s="1"/>
  <c r="B146" i="32" s="1"/>
  <c r="B147" i="32" s="1"/>
  <c r="B148" i="32" s="1"/>
  <c r="B149" i="32" s="1"/>
  <c r="B150" i="32" s="1"/>
  <c r="B151" i="32" s="1"/>
  <c r="B152" i="32" s="1"/>
  <c r="B153" i="32" s="1"/>
  <c r="B154" i="32" s="1"/>
  <c r="B155" i="32" s="1"/>
  <c r="B156" i="32" s="1"/>
  <c r="B157" i="32" s="1"/>
  <c r="B158" i="32" s="1"/>
  <c r="B159" i="32" s="1"/>
  <c r="B160" i="32" s="1"/>
  <c r="B161" i="32" s="1"/>
  <c r="B162" i="32" s="1"/>
  <c r="B163" i="32" s="1"/>
  <c r="B164" i="32" s="1"/>
  <c r="B165" i="32" s="1"/>
  <c r="B166" i="32" s="1"/>
  <c r="B167" i="32" s="1"/>
  <c r="B168" i="32" s="1"/>
  <c r="B169" i="32" s="1"/>
  <c r="B170" i="32" s="1"/>
  <c r="B171" i="32" s="1"/>
  <c r="B172" i="32" s="1"/>
  <c r="B173" i="32" s="1"/>
  <c r="B174" i="32" s="1"/>
  <c r="B175" i="32" s="1"/>
  <c r="B176" i="32" s="1"/>
  <c r="B177" i="32" s="1"/>
  <c r="B178" i="32" s="1"/>
  <c r="B179" i="32" s="1"/>
  <c r="B180" i="32" s="1"/>
  <c r="B181" i="32" s="1"/>
  <c r="B182" i="32" s="1"/>
  <c r="B183" i="32" s="1"/>
  <c r="B184" i="32" s="1"/>
  <c r="B185" i="32" s="1"/>
  <c r="B186" i="32" s="1"/>
  <c r="B187" i="32" s="1"/>
  <c r="B60" i="32"/>
  <c r="C60" i="32" s="1"/>
  <c r="B196" i="32"/>
  <c r="C196" i="32" s="1"/>
  <c r="T11" i="32" l="1"/>
  <c r="X11" i="32"/>
  <c r="AZ6" i="32"/>
  <c r="BE5" i="32" s="1"/>
  <c r="F126" i="32" s="1"/>
  <c r="B197" i="32"/>
  <c r="B198" i="32" s="1"/>
  <c r="C129" i="32"/>
  <c r="B61" i="32"/>
  <c r="C130" i="32"/>
  <c r="F194" i="32"/>
  <c r="C197" i="32" l="1"/>
  <c r="B199" i="32"/>
  <c r="C198" i="32"/>
  <c r="C61" i="32"/>
  <c r="B62" i="32"/>
  <c r="F58" i="32"/>
  <c r="C131" i="32"/>
  <c r="B200" i="32" l="1"/>
  <c r="C199" i="32"/>
  <c r="C62" i="32"/>
  <c r="B63" i="32"/>
  <c r="C132" i="32"/>
  <c r="B64" i="32" l="1"/>
  <c r="C63" i="32"/>
  <c r="B201" i="32"/>
  <c r="C200" i="32"/>
  <c r="C133" i="32"/>
  <c r="B202" i="32" l="1"/>
  <c r="C201" i="32"/>
  <c r="B65" i="32"/>
  <c r="C64" i="32"/>
  <c r="C134" i="32"/>
  <c r="B203" i="32" l="1"/>
  <c r="C202" i="32"/>
  <c r="B66" i="32"/>
  <c r="C65" i="32"/>
  <c r="C135" i="32"/>
  <c r="B204" i="32" l="1"/>
  <c r="C203" i="32"/>
  <c r="B67" i="32"/>
  <c r="C66" i="32"/>
  <c r="C136" i="32"/>
  <c r="B205" i="32" l="1"/>
  <c r="C204" i="32"/>
  <c r="B68" i="32"/>
  <c r="C67" i="32"/>
  <c r="C137" i="32"/>
  <c r="B69" i="32" l="1"/>
  <c r="C68" i="32"/>
  <c r="B206" i="32"/>
  <c r="C205" i="32"/>
  <c r="C138" i="32"/>
  <c r="B207" i="32" l="1"/>
  <c r="C206" i="32"/>
  <c r="B70" i="32"/>
  <c r="C69" i="32"/>
  <c r="C139" i="32"/>
  <c r="B208" i="32" l="1"/>
  <c r="C207" i="32"/>
  <c r="B71" i="32"/>
  <c r="C70" i="32"/>
  <c r="C140" i="32"/>
  <c r="B209" i="32" l="1"/>
  <c r="C208" i="32"/>
  <c r="B72" i="32"/>
  <c r="C71" i="32"/>
  <c r="C141" i="32"/>
  <c r="B210" i="32" l="1"/>
  <c r="C209" i="32"/>
  <c r="B73" i="32"/>
  <c r="C72" i="32"/>
  <c r="C142" i="32"/>
  <c r="B211" i="32" l="1"/>
  <c r="C210" i="32"/>
  <c r="B74" i="32"/>
  <c r="C73" i="32"/>
  <c r="C143" i="32"/>
  <c r="B75" i="32" l="1"/>
  <c r="C74" i="32"/>
  <c r="B212" i="32"/>
  <c r="C211" i="32"/>
  <c r="C144" i="32"/>
  <c r="B213" i="32" l="1"/>
  <c r="C212" i="32"/>
  <c r="B76" i="32"/>
  <c r="C75" i="32"/>
  <c r="C145" i="32"/>
  <c r="B77" i="32" l="1"/>
  <c r="C76" i="32"/>
  <c r="B214" i="32"/>
  <c r="C213" i="32"/>
  <c r="C146" i="32"/>
  <c r="B215" i="32" l="1"/>
  <c r="C214" i="32"/>
  <c r="B78" i="32"/>
  <c r="C77" i="32"/>
  <c r="C147" i="32"/>
  <c r="B79" i="32" l="1"/>
  <c r="C78" i="32"/>
  <c r="B216" i="32"/>
  <c r="C215" i="32"/>
  <c r="C148" i="32"/>
  <c r="B217" i="32" l="1"/>
  <c r="C216" i="32"/>
  <c r="B80" i="32"/>
  <c r="C79" i="32"/>
  <c r="C149" i="32"/>
  <c r="B81" i="32" l="1"/>
  <c r="C80" i="32"/>
  <c r="B218" i="32"/>
  <c r="C217" i="32"/>
  <c r="C150" i="32"/>
  <c r="B219" i="32" l="1"/>
  <c r="C218" i="32"/>
  <c r="B82" i="32"/>
  <c r="C81" i="32"/>
  <c r="C151" i="32"/>
  <c r="B83" i="32" l="1"/>
  <c r="C82" i="32"/>
  <c r="B220" i="32"/>
  <c r="C219" i="32"/>
  <c r="C152" i="32"/>
  <c r="B221" i="32" l="1"/>
  <c r="C220" i="32"/>
  <c r="B84" i="32"/>
  <c r="C83" i="32"/>
  <c r="C153" i="32"/>
  <c r="B85" i="32" l="1"/>
  <c r="C84" i="32"/>
  <c r="B222" i="32"/>
  <c r="C221" i="32"/>
  <c r="C154" i="32"/>
  <c r="B223" i="32" l="1"/>
  <c r="C222" i="32"/>
  <c r="B86" i="32"/>
  <c r="C85" i="32"/>
  <c r="C155" i="32"/>
  <c r="B87" i="32" l="1"/>
  <c r="C86" i="32"/>
  <c r="B224" i="32"/>
  <c r="C223" i="32"/>
  <c r="C156" i="32"/>
  <c r="B225" i="32" l="1"/>
  <c r="C224" i="32"/>
  <c r="B88" i="32"/>
  <c r="C87" i="32"/>
  <c r="C157" i="32"/>
  <c r="B89" i="32" l="1"/>
  <c r="C88" i="32"/>
  <c r="B226" i="32"/>
  <c r="C225" i="32"/>
  <c r="C158" i="32"/>
  <c r="B227" i="32" l="1"/>
  <c r="C226" i="32"/>
  <c r="B90" i="32"/>
  <c r="C89" i="32"/>
  <c r="C159" i="32"/>
  <c r="B91" i="32" l="1"/>
  <c r="C90" i="32"/>
  <c r="B228" i="32"/>
  <c r="C227" i="32"/>
  <c r="C160" i="32"/>
  <c r="B229" i="32" l="1"/>
  <c r="C228" i="32"/>
  <c r="B92" i="32"/>
  <c r="C91" i="32"/>
  <c r="C161" i="32"/>
  <c r="B93" i="32" l="1"/>
  <c r="C92" i="32"/>
  <c r="B230" i="32"/>
  <c r="C229" i="32"/>
  <c r="C162" i="32"/>
  <c r="B231" i="32" l="1"/>
  <c r="C230" i="32"/>
  <c r="B94" i="32"/>
  <c r="C93" i="32"/>
  <c r="C163" i="32"/>
  <c r="B95" i="32" l="1"/>
  <c r="C94" i="32"/>
  <c r="B232" i="32"/>
  <c r="C231" i="32"/>
  <c r="C164" i="32"/>
  <c r="B233" i="32" l="1"/>
  <c r="C232" i="32"/>
  <c r="B96" i="32"/>
  <c r="C95" i="32"/>
  <c r="C165" i="32"/>
  <c r="B97" i="32" l="1"/>
  <c r="C96" i="32"/>
  <c r="B234" i="32"/>
  <c r="C233" i="32"/>
  <c r="C166" i="32"/>
  <c r="B235" i="32" l="1"/>
  <c r="C234" i="32"/>
  <c r="B98" i="32"/>
  <c r="C97" i="32"/>
  <c r="C167" i="32"/>
  <c r="B99" i="32" l="1"/>
  <c r="C98" i="32"/>
  <c r="B236" i="32"/>
  <c r="C235" i="32"/>
  <c r="C168" i="32"/>
  <c r="B237" i="32" l="1"/>
  <c r="C236" i="32"/>
  <c r="B100" i="32"/>
  <c r="C99" i="32"/>
  <c r="C169" i="32"/>
  <c r="B101" i="32" l="1"/>
  <c r="C100" i="32"/>
  <c r="B238" i="32"/>
  <c r="C237" i="32"/>
  <c r="C170" i="32"/>
  <c r="B239" i="32" l="1"/>
  <c r="C238" i="32"/>
  <c r="B102" i="32"/>
  <c r="C101" i="32"/>
  <c r="C171" i="32"/>
  <c r="B103" i="32" l="1"/>
  <c r="C102" i="32"/>
  <c r="B240" i="32"/>
  <c r="C239" i="32"/>
  <c r="C172" i="32"/>
  <c r="B241" i="32" l="1"/>
  <c r="C240" i="32"/>
  <c r="B104" i="32"/>
  <c r="C103" i="32"/>
  <c r="C173" i="32"/>
  <c r="B105" i="32" l="1"/>
  <c r="C104" i="32"/>
  <c r="B242" i="32"/>
  <c r="C241" i="32"/>
  <c r="C174" i="32"/>
  <c r="B243" i="32" l="1"/>
  <c r="C242" i="32"/>
  <c r="B106" i="32"/>
  <c r="C105" i="32"/>
  <c r="C175" i="32"/>
  <c r="B107" i="32" l="1"/>
  <c r="C106" i="32"/>
  <c r="B244" i="32"/>
  <c r="C243" i="32"/>
  <c r="C176" i="32"/>
  <c r="B245" i="32" l="1"/>
  <c r="C244" i="32"/>
  <c r="B108" i="32"/>
  <c r="C107" i="32"/>
  <c r="C177" i="32"/>
  <c r="B109" i="32" l="1"/>
  <c r="C108" i="32"/>
  <c r="B246" i="32"/>
  <c r="C245" i="32"/>
  <c r="C178" i="32"/>
  <c r="B247" i="32" l="1"/>
  <c r="C246" i="32"/>
  <c r="B110" i="32"/>
  <c r="C109" i="32"/>
  <c r="C179" i="32"/>
  <c r="B111" i="32" l="1"/>
  <c r="C110" i="32"/>
  <c r="B248" i="32"/>
  <c r="C247" i="32"/>
  <c r="C180" i="32"/>
  <c r="B249" i="32" l="1"/>
  <c r="C248" i="32"/>
  <c r="B112" i="32"/>
  <c r="C111" i="32"/>
  <c r="C181" i="32"/>
  <c r="B113" i="32" l="1"/>
  <c r="C112" i="32"/>
  <c r="B250" i="32"/>
  <c r="C249" i="32"/>
  <c r="C182" i="32"/>
  <c r="B251" i="32" l="1"/>
  <c r="C250" i="32"/>
  <c r="B114" i="32"/>
  <c r="C113" i="32"/>
  <c r="C183" i="32"/>
  <c r="B115" i="32" l="1"/>
  <c r="C114" i="32"/>
  <c r="B252" i="32"/>
  <c r="C251" i="32"/>
  <c r="C184" i="32"/>
  <c r="B253" i="32" l="1"/>
  <c r="C252" i="32"/>
  <c r="B116" i="32"/>
  <c r="C115" i="32"/>
  <c r="C185" i="32"/>
  <c r="B117" i="32" l="1"/>
  <c r="C116" i="32"/>
  <c r="B254" i="32"/>
  <c r="C253" i="32"/>
  <c r="C187" i="32"/>
  <c r="C186" i="32"/>
  <c r="B255" i="32" l="1"/>
  <c r="C255" i="32" s="1"/>
  <c r="C254" i="32"/>
  <c r="B118" i="32"/>
  <c r="C117" i="32"/>
  <c r="B119" i="32" l="1"/>
  <c r="C119" i="32" s="1"/>
  <c r="C118" i="32"/>
</calcChain>
</file>

<file path=xl/sharedStrings.xml><?xml version="1.0" encoding="utf-8"?>
<sst xmlns="http://schemas.openxmlformats.org/spreadsheetml/2006/main" count="67" uniqueCount="54">
  <si>
    <t>Modificar datos de las celdas amarillas</t>
  </si>
  <si>
    <t>)</t>
  </si>
  <si>
    <t xml:space="preserve"> </t>
  </si>
  <si>
    <t>t</t>
  </si>
  <si>
    <t xml:space="preserve">Área de las dos colas </t>
  </si>
  <si>
    <t>]</t>
  </si>
  <si>
    <t>(</t>
  </si>
  <si>
    <t>=</t>
  </si>
  <si>
    <t>P[</t>
  </si>
  <si>
    <t>≥</t>
  </si>
  <si>
    <t>≤</t>
  </si>
  <si>
    <t>𝛼</t>
  </si>
  <si>
    <t>Tabla 1</t>
  </si>
  <si>
    <t>Tabla 2</t>
  </si>
  <si>
    <t>Tabla 3</t>
  </si>
  <si>
    <t xml:space="preserve">Área hacia la derecha de </t>
  </si>
  <si>
    <t xml:space="preserve">Área hacia la izquierda de </t>
  </si>
  <si>
    <t>Área entre -</t>
  </si>
  <si>
    <t xml:space="preserve"> y </t>
  </si>
  <si>
    <t>-</t>
  </si>
  <si>
    <t>f(t)</t>
  </si>
  <si>
    <t>Datos</t>
  </si>
  <si>
    <t>n (cantidad de muestras)</t>
  </si>
  <si>
    <t>s</t>
  </si>
  <si>
    <t>t student</t>
  </si>
  <si>
    <t>grados de libertad</t>
  </si>
  <si>
    <t>Grado de Libertad</t>
  </si>
  <si>
    <t>media muestral</t>
  </si>
  <si>
    <t>número de elementos de la muestra</t>
  </si>
  <si>
    <t>desviación estándar de la muestra</t>
  </si>
  <si>
    <t>media poblacional</t>
  </si>
  <si>
    <t>μ</t>
  </si>
  <si>
    <t>x</t>
  </si>
  <si>
    <t>Distribución Normal Estándar</t>
  </si>
  <si>
    <t>f(x)</t>
  </si>
  <si>
    <t>𝑥 ̅</t>
  </si>
  <si>
    <t>∝</t>
  </si>
  <si>
    <t>Intervalo de confianza</t>
  </si>
  <si>
    <t>∝ / 2</t>
  </si>
  <si>
    <r>
      <rPr>
        <b/>
        <sz val="11"/>
        <color theme="4" tint="-0.499984740745262"/>
        <rFont val="Calibri"/>
        <family val="2"/>
        <scheme val="minor"/>
      </rPr>
      <t xml:space="preserve">La </t>
    </r>
    <r>
      <rPr>
        <b/>
        <sz val="11"/>
        <color theme="4" tint="0.39997558519241921"/>
        <rFont val="Calibri"/>
        <family val="2"/>
        <scheme val="minor"/>
      </rPr>
      <t>distribución t student</t>
    </r>
    <r>
      <rPr>
        <b/>
        <sz val="11"/>
        <color theme="1"/>
        <rFont val="Calibri"/>
        <family val="2"/>
        <scheme val="minor"/>
      </rPr>
      <t xml:space="preserve"> tiene una apariencia similar a la </t>
    </r>
    <r>
      <rPr>
        <b/>
        <sz val="11"/>
        <color theme="5" tint="-0.499984740745262"/>
        <rFont val="Calibri"/>
        <family val="2"/>
        <scheme val="minor"/>
      </rPr>
      <t>distribución normal  estándar</t>
    </r>
  </si>
  <si>
    <r>
      <t xml:space="preserve">t student = </t>
    </r>
    <r>
      <rPr>
        <sz val="11"/>
        <color theme="1"/>
        <rFont val="Calibri"/>
        <family val="2"/>
      </rPr>
      <t>±</t>
    </r>
  </si>
  <si>
    <t>caso 1</t>
  </si>
  <si>
    <t>caso 2</t>
  </si>
  <si>
    <t>https://www.youtube.com/watch?v=25HNTDuK9zA</t>
  </si>
  <si>
    <t>https://www.youtube.com/watch?v=pFVQgYFzrxs</t>
  </si>
  <si>
    <t>https://www.youtube.com/watch?v=KNTXS_MmB3o</t>
  </si>
  <si>
    <t>Ejercicio 1</t>
  </si>
  <si>
    <t>Ejercicio 2</t>
  </si>
  <si>
    <t>Fuente excel</t>
  </si>
  <si>
    <t>Tablas t student</t>
  </si>
  <si>
    <t>https://www.facebook.com/101608008300089/photos/a.257047829422772/290321639428724/</t>
  </si>
  <si>
    <t>https://cms.dm.uba.ar/academico/materias/1ercuat2015/probabilidades_y_estadistica_C/tabla_tstudent.pdf</t>
  </si>
  <si>
    <t>caso 3</t>
  </si>
  <si>
    <t>n-1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</si>
</sst>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;;;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8"/>
      <color theme="1"/>
      <name val="Matura MT Script Capitals"/>
      <family val="4"/>
    </font>
    <font>
      <sz val="11"/>
      <color theme="1"/>
      <name val="Calibri Light"/>
      <family val="2"/>
      <scheme val="maj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 Light"/>
      <family val="2"/>
      <scheme val="major"/>
    </font>
    <font>
      <sz val="11"/>
      <color theme="4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b/>
      <sz val="11"/>
      <color theme="4" tint="0.3999755851924192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6" fillId="0" borderId="0"/>
    <xf numFmtId="0" fontId="20" fillId="0" borderId="0" applyNumberFormat="0" applyFill="0" applyBorder="0" applyAlignment="0" applyProtection="0"/>
  </cellStyleXfs>
  <cellXfs count="98">
    <xf numFmtId="0" fontId="0" fillId="0" borderId="0" xfId="0"/>
    <xf numFmtId="0" fontId="0" fillId="2" borderId="9" xfId="0" applyFill="1" applyBorder="1"/>
    <xf numFmtId="165" fontId="0" fillId="0" borderId="0" xfId="0" applyNumberFormat="1"/>
    <xf numFmtId="164" fontId="0" fillId="0" borderId="7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7" fillId="0" borderId="5" xfId="0" applyNumberFormat="1" applyFont="1" applyBorder="1" applyAlignment="1">
      <alignment horizontal="center"/>
    </xf>
    <xf numFmtId="165" fontId="8" fillId="0" borderId="0" xfId="0" applyNumberFormat="1" applyFont="1"/>
    <xf numFmtId="165" fontId="9" fillId="0" borderId="0" xfId="0" applyNumberFormat="1" applyFont="1"/>
    <xf numFmtId="0" fontId="0" fillId="0" borderId="1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8" xfId="1" applyNumberFormat="1" applyFont="1" applyBorder="1"/>
    <xf numFmtId="0" fontId="0" fillId="0" borderId="19" xfId="1" applyNumberFormat="1" applyFont="1" applyBorder="1"/>
    <xf numFmtId="0" fontId="4" fillId="3" borderId="17" xfId="0" applyFont="1" applyFill="1" applyBorder="1" applyAlignment="1">
      <alignment horizontal="center"/>
    </xf>
    <xf numFmtId="0" fontId="8" fillId="0" borderId="0" xfId="0" applyFont="1"/>
    <xf numFmtId="0" fontId="11" fillId="0" borderId="0" xfId="0" applyFont="1"/>
    <xf numFmtId="0" fontId="0" fillId="0" borderId="17" xfId="0" applyBorder="1" applyAlignment="1">
      <alignment horizontal="center"/>
    </xf>
    <xf numFmtId="165" fontId="0" fillId="0" borderId="0" xfId="0" applyNumberFormat="1" applyAlignment="1">
      <alignment horizontal="center"/>
    </xf>
    <xf numFmtId="165" fontId="1" fillId="0" borderId="0" xfId="0" applyNumberFormat="1" applyFont="1" applyAlignment="1">
      <alignment horizontal="center"/>
    </xf>
    <xf numFmtId="165" fontId="8" fillId="0" borderId="0" xfId="0" applyNumberFormat="1" applyFont="1" applyAlignment="1">
      <alignment horizontal="center"/>
    </xf>
    <xf numFmtId="165" fontId="13" fillId="0" borderId="0" xfId="0" applyNumberFormat="1" applyFont="1" applyAlignment="1">
      <alignment horizontal="center"/>
    </xf>
    <xf numFmtId="164" fontId="14" fillId="0" borderId="8" xfId="0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5" borderId="10" xfId="0" applyFill="1" applyBorder="1" applyAlignment="1">
      <alignment horizontal="center"/>
    </xf>
    <xf numFmtId="0" fontId="0" fillId="5" borderId="19" xfId="0" applyFill="1" applyBorder="1" applyAlignment="1">
      <alignment horizontal="center"/>
    </xf>
    <xf numFmtId="0" fontId="0" fillId="0" borderId="21" xfId="1" applyNumberFormat="1" applyFont="1" applyBorder="1"/>
    <xf numFmtId="164" fontId="0" fillId="0" borderId="22" xfId="0" applyNumberFormat="1" applyBorder="1"/>
    <xf numFmtId="164" fontId="0" fillId="0" borderId="23" xfId="0" applyNumberFormat="1" applyBorder="1"/>
    <xf numFmtId="0" fontId="10" fillId="0" borderId="10" xfId="0" applyFont="1" applyBorder="1" applyAlignment="1">
      <alignment horizontal="right"/>
    </xf>
    <xf numFmtId="0" fontId="0" fillId="0" borderId="11" xfId="0" applyBorder="1"/>
    <xf numFmtId="0" fontId="0" fillId="0" borderId="13" xfId="0" applyBorder="1"/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2" borderId="24" xfId="0" applyFill="1" applyBorder="1"/>
    <xf numFmtId="0" fontId="0" fillId="0" borderId="17" xfId="0" applyBorder="1"/>
    <xf numFmtId="0" fontId="0" fillId="0" borderId="19" xfId="0" applyBorder="1"/>
    <xf numFmtId="0" fontId="0" fillId="0" borderId="12" xfId="0" applyBorder="1"/>
    <xf numFmtId="0" fontId="0" fillId="0" borderId="25" xfId="0" applyBorder="1"/>
    <xf numFmtId="0" fontId="0" fillId="0" borderId="20" xfId="0" applyBorder="1"/>
    <xf numFmtId="0" fontId="0" fillId="4" borderId="17" xfId="0" applyFill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1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6" borderId="17" xfId="0" applyFill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0" xfId="0" applyAlignment="1">
      <alignment horizontal="center"/>
    </xf>
    <xf numFmtId="0" fontId="0" fillId="0" borderId="10" xfId="0" applyBorder="1" applyAlignment="1">
      <alignment horizontal="left"/>
    </xf>
    <xf numFmtId="0" fontId="0" fillId="0" borderId="14" xfId="0" applyBorder="1" applyAlignment="1">
      <alignment horizontal="left"/>
    </xf>
    <xf numFmtId="0" fontId="16" fillId="0" borderId="17" xfId="0" applyFont="1" applyBorder="1"/>
    <xf numFmtId="0" fontId="16" fillId="0" borderId="0" xfId="0" applyFont="1" applyBorder="1"/>
    <xf numFmtId="0" fontId="0" fillId="7" borderId="17" xfId="0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0" fillId="2" borderId="18" xfId="0" applyFill="1" applyBorder="1"/>
    <xf numFmtId="164" fontId="0" fillId="0" borderId="26" xfId="0" applyNumberFormat="1" applyBorder="1"/>
    <xf numFmtId="164" fontId="0" fillId="0" borderId="27" xfId="0" applyNumberFormat="1" applyBorder="1"/>
    <xf numFmtId="0" fontId="11" fillId="0" borderId="0" xfId="0" applyFont="1" applyFill="1" applyAlignment="1">
      <alignment horizontal="center"/>
    </xf>
    <xf numFmtId="0" fontId="0" fillId="0" borderId="1" xfId="0" applyBorder="1"/>
    <xf numFmtId="0" fontId="5" fillId="0" borderId="28" xfId="0" applyFont="1" applyBorder="1" applyAlignment="1">
      <alignment horizontal="center"/>
    </xf>
    <xf numFmtId="0" fontId="0" fillId="0" borderId="29" xfId="0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4" borderId="17" xfId="0" applyFill="1" applyBorder="1"/>
    <xf numFmtId="0" fontId="0" fillId="0" borderId="0" xfId="0" applyBorder="1"/>
    <xf numFmtId="0" fontId="0" fillId="0" borderId="6" xfId="0" applyBorder="1"/>
    <xf numFmtId="0" fontId="0" fillId="0" borderId="32" xfId="0" applyBorder="1" applyAlignment="1">
      <alignment horizontal="center"/>
    </xf>
    <xf numFmtId="0" fontId="0" fillId="0" borderId="33" xfId="0" applyBorder="1"/>
    <xf numFmtId="0" fontId="0" fillId="0" borderId="33" xfId="0" applyBorder="1" applyAlignment="1">
      <alignment horizontal="center"/>
    </xf>
    <xf numFmtId="0" fontId="0" fillId="0" borderId="34" xfId="0" applyBorder="1"/>
    <xf numFmtId="0" fontId="1" fillId="0" borderId="4" xfId="0" applyFont="1" applyBorder="1"/>
    <xf numFmtId="0" fontId="0" fillId="0" borderId="35" xfId="0" applyBorder="1"/>
    <xf numFmtId="0" fontId="0" fillId="0" borderId="24" xfId="0" applyBorder="1"/>
    <xf numFmtId="0" fontId="0" fillId="0" borderId="9" xfId="0" applyBorder="1"/>
    <xf numFmtId="0" fontId="0" fillId="0" borderId="37" xfId="0" applyBorder="1"/>
    <xf numFmtId="0" fontId="0" fillId="0" borderId="38" xfId="0" applyBorder="1"/>
    <xf numFmtId="0" fontId="0" fillId="0" borderId="12" xfId="0" applyBorder="1" applyAlignment="1">
      <alignment horizontal="center"/>
    </xf>
    <xf numFmtId="0" fontId="0" fillId="0" borderId="6" xfId="0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36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13" xfId="0" applyFont="1" applyBorder="1" applyAlignment="1">
      <alignment horizontal="center"/>
    </xf>
    <xf numFmtId="0" fontId="15" fillId="0" borderId="0" xfId="0" applyFont="1"/>
    <xf numFmtId="0" fontId="20" fillId="0" borderId="0" xfId="3"/>
  </cellXfs>
  <cellStyles count="4">
    <cellStyle name="Hipervínculo" xfId="3" builtinId="8"/>
    <cellStyle name="Normal" xfId="0" builtinId="0"/>
    <cellStyle name="Normal 2" xfId="2" xr:uid="{00000000-0005-0000-0000-000001000000}"/>
    <cellStyle name="Porcentaje" xfId="1" builtinId="5"/>
  </cellStyles>
  <dxfs count="0"/>
  <tableStyles count="0" defaultTableStyle="TableStyleMedium2" defaultPivotStyle="PivotStyleLight16"/>
  <colors>
    <mruColors>
      <color rgb="FFDEA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'Distribución de t '!$B$9:$C$9</c:f>
              <c:strCache>
                <c:ptCount val="1"/>
                <c:pt idx="0">
                  <c:v>t student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'Distribución de t '!$B$11:$B$51</c:f>
              <c:numCache>
                <c:formatCode>General</c:formatCode>
                <c:ptCount val="41"/>
                <c:pt idx="0">
                  <c:v>-4.5</c:v>
                </c:pt>
                <c:pt idx="1">
                  <c:v>-4.2750000000000004</c:v>
                </c:pt>
                <c:pt idx="2">
                  <c:v>-4.0500000000000007</c:v>
                </c:pt>
                <c:pt idx="3">
                  <c:v>-3.8250000000000006</c:v>
                </c:pt>
                <c:pt idx="4">
                  <c:v>-3.6000000000000005</c:v>
                </c:pt>
                <c:pt idx="5">
                  <c:v>-3.3750000000000004</c:v>
                </c:pt>
                <c:pt idx="6">
                  <c:v>-3.1500000000000004</c:v>
                </c:pt>
                <c:pt idx="7">
                  <c:v>-2.9250000000000003</c:v>
                </c:pt>
                <c:pt idx="8">
                  <c:v>-2.7</c:v>
                </c:pt>
                <c:pt idx="9">
                  <c:v>-2.4750000000000001</c:v>
                </c:pt>
                <c:pt idx="10">
                  <c:v>-2.25</c:v>
                </c:pt>
                <c:pt idx="11">
                  <c:v>-2.0249999999999999</c:v>
                </c:pt>
                <c:pt idx="12">
                  <c:v>-1.7999999999999998</c:v>
                </c:pt>
                <c:pt idx="13">
                  <c:v>-1.5749999999999997</c:v>
                </c:pt>
                <c:pt idx="14">
                  <c:v>-1.3499999999999996</c:v>
                </c:pt>
                <c:pt idx="15">
                  <c:v>-1.1249999999999996</c:v>
                </c:pt>
                <c:pt idx="16">
                  <c:v>-0.89999999999999958</c:v>
                </c:pt>
                <c:pt idx="17">
                  <c:v>-0.6749999999999996</c:v>
                </c:pt>
                <c:pt idx="18">
                  <c:v>-0.44999999999999962</c:v>
                </c:pt>
                <c:pt idx="19">
                  <c:v>-0.22499999999999962</c:v>
                </c:pt>
                <c:pt idx="20">
                  <c:v>3.8857805861880479E-16</c:v>
                </c:pt>
                <c:pt idx="21">
                  <c:v>0.22500000000000039</c:v>
                </c:pt>
                <c:pt idx="22">
                  <c:v>0.4500000000000004</c:v>
                </c:pt>
                <c:pt idx="23">
                  <c:v>0.67500000000000038</c:v>
                </c:pt>
                <c:pt idx="24">
                  <c:v>0.90000000000000036</c:v>
                </c:pt>
                <c:pt idx="25">
                  <c:v>1.1250000000000004</c:v>
                </c:pt>
                <c:pt idx="26">
                  <c:v>1.3500000000000005</c:v>
                </c:pt>
                <c:pt idx="27">
                  <c:v>1.5750000000000006</c:v>
                </c:pt>
                <c:pt idx="28">
                  <c:v>1.8000000000000007</c:v>
                </c:pt>
                <c:pt idx="29">
                  <c:v>2.0250000000000008</c:v>
                </c:pt>
                <c:pt idx="30">
                  <c:v>2.2500000000000009</c:v>
                </c:pt>
                <c:pt idx="31">
                  <c:v>2.475000000000001</c:v>
                </c:pt>
                <c:pt idx="32">
                  <c:v>2.7000000000000011</c:v>
                </c:pt>
                <c:pt idx="33">
                  <c:v>2.9250000000000012</c:v>
                </c:pt>
                <c:pt idx="34">
                  <c:v>3.1500000000000012</c:v>
                </c:pt>
                <c:pt idx="35">
                  <c:v>3.3750000000000013</c:v>
                </c:pt>
                <c:pt idx="36">
                  <c:v>3.6000000000000014</c:v>
                </c:pt>
                <c:pt idx="37">
                  <c:v>3.8250000000000015</c:v>
                </c:pt>
                <c:pt idx="38">
                  <c:v>4.0500000000000016</c:v>
                </c:pt>
                <c:pt idx="39">
                  <c:v>4.2750000000000012</c:v>
                </c:pt>
                <c:pt idx="40">
                  <c:v>4.5000000000000009</c:v>
                </c:pt>
              </c:numCache>
            </c:numRef>
          </c:xVal>
          <c:yVal>
            <c:numRef>
              <c:f>'Distribución de t '!$C$11:$C$51</c:f>
              <c:numCache>
                <c:formatCode>General</c:formatCode>
                <c:ptCount val="41"/>
                <c:pt idx="0">
                  <c:v>1.0701730080679912E-3</c:v>
                </c:pt>
                <c:pt idx="1">
                  <c:v>1.5177833718631713E-3</c:v>
                </c:pt>
                <c:pt idx="2">
                  <c:v>2.1662124367681241E-3</c:v>
                </c:pt>
                <c:pt idx="3">
                  <c:v>3.1096198754805397E-3</c:v>
                </c:pt>
                <c:pt idx="4">
                  <c:v>4.4866445690837633E-3</c:v>
                </c:pt>
                <c:pt idx="5">
                  <c:v>6.5002589306338921E-3</c:v>
                </c:pt>
                <c:pt idx="6">
                  <c:v>9.444756715201421E-3</c:v>
                </c:pt>
                <c:pt idx="7">
                  <c:v>1.3740478845778725E-2</c:v>
                </c:pt>
                <c:pt idx="8">
                  <c:v>1.9974592291515963E-2</c:v>
                </c:pt>
                <c:pt idx="9">
                  <c:v>2.8941211033718214E-2</c:v>
                </c:pt>
                <c:pt idx="10">
                  <c:v>4.166493108275391E-2</c:v>
                </c:pt>
                <c:pt idx="11">
                  <c:v>5.9377685963550988E-2</c:v>
                </c:pt>
                <c:pt idx="12">
                  <c:v>8.3401959822139882E-2</c:v>
                </c:pt>
                <c:pt idx="13">
                  <c:v>0.11488297872595632</c:v>
                </c:pt>
                <c:pt idx="14">
                  <c:v>0.15432822907236055</c:v>
                </c:pt>
                <c:pt idx="15">
                  <c:v>0.20098163142768968</c:v>
                </c:pt>
                <c:pt idx="16">
                  <c:v>0.25219606625511587</c:v>
                </c:pt>
                <c:pt idx="17">
                  <c:v>0.30313225062433563</c:v>
                </c:pt>
                <c:pt idx="18">
                  <c:v>0.34717961281825055</c:v>
                </c:pt>
                <c:pt idx="19">
                  <c:v>0.37730320181987498</c:v>
                </c:pt>
                <c:pt idx="20">
                  <c:v>0.38803490887166864</c:v>
                </c:pt>
                <c:pt idx="21">
                  <c:v>0.37730320181987487</c:v>
                </c:pt>
                <c:pt idx="22">
                  <c:v>0.34717961281825038</c:v>
                </c:pt>
                <c:pt idx="23">
                  <c:v>0.30313225062433541</c:v>
                </c:pt>
                <c:pt idx="24">
                  <c:v>0.25219606625511565</c:v>
                </c:pt>
                <c:pt idx="25">
                  <c:v>0.20098163142768949</c:v>
                </c:pt>
                <c:pt idx="26">
                  <c:v>0.15432822907236035</c:v>
                </c:pt>
                <c:pt idx="27">
                  <c:v>0.11488297872595617</c:v>
                </c:pt>
                <c:pt idx="28">
                  <c:v>8.3401959822139757E-2</c:v>
                </c:pt>
                <c:pt idx="29">
                  <c:v>5.9377685963550898E-2</c:v>
                </c:pt>
                <c:pt idx="30">
                  <c:v>4.1664931082753855E-2</c:v>
                </c:pt>
                <c:pt idx="31">
                  <c:v>2.8941211033718158E-2</c:v>
                </c:pt>
                <c:pt idx="32">
                  <c:v>1.9974592291515946E-2</c:v>
                </c:pt>
                <c:pt idx="33">
                  <c:v>1.3740478845778704E-2</c:v>
                </c:pt>
                <c:pt idx="34">
                  <c:v>9.4447567152014054E-3</c:v>
                </c:pt>
                <c:pt idx="35">
                  <c:v>6.5002589306338869E-3</c:v>
                </c:pt>
                <c:pt idx="36">
                  <c:v>4.4866445690837546E-3</c:v>
                </c:pt>
                <c:pt idx="37">
                  <c:v>3.1096198754805337E-3</c:v>
                </c:pt>
                <c:pt idx="38">
                  <c:v>2.1662124367681219E-3</c:v>
                </c:pt>
                <c:pt idx="39">
                  <c:v>1.5177833718631681E-3</c:v>
                </c:pt>
                <c:pt idx="40">
                  <c:v>1.0701730080679901E-3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914-4B58-A1E3-3335528A0358}"/>
            </c:ext>
          </c:extLst>
        </c:ser>
        <c:ser>
          <c:idx val="1"/>
          <c:order val="1"/>
          <c:tx>
            <c:strRef>
              <c:f>'Distribución de t '!$E$9:$F$9</c:f>
              <c:strCache>
                <c:ptCount val="1"/>
                <c:pt idx="0">
                  <c:v>Distribución Normal Estándar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'Distribución de t '!$E$11:$E$31</c:f>
              <c:numCache>
                <c:formatCode>General</c:formatCode>
                <c:ptCount val="21"/>
                <c:pt idx="0">
                  <c:v>-4.5</c:v>
                </c:pt>
                <c:pt idx="1">
                  <c:v>-4</c:v>
                </c:pt>
                <c:pt idx="2">
                  <c:v>-3.5</c:v>
                </c:pt>
                <c:pt idx="3">
                  <c:v>-3</c:v>
                </c:pt>
                <c:pt idx="4">
                  <c:v>-2.5</c:v>
                </c:pt>
                <c:pt idx="5">
                  <c:v>-2</c:v>
                </c:pt>
                <c:pt idx="6">
                  <c:v>-1.5</c:v>
                </c:pt>
                <c:pt idx="7">
                  <c:v>-1</c:v>
                </c:pt>
                <c:pt idx="8">
                  <c:v>-0.5</c:v>
                </c:pt>
                <c:pt idx="9">
                  <c:v>0</c:v>
                </c:pt>
                <c:pt idx="10">
                  <c:v>0.5</c:v>
                </c:pt>
                <c:pt idx="11">
                  <c:v>1</c:v>
                </c:pt>
                <c:pt idx="12">
                  <c:v>1.5</c:v>
                </c:pt>
                <c:pt idx="13">
                  <c:v>2</c:v>
                </c:pt>
                <c:pt idx="14">
                  <c:v>2.5</c:v>
                </c:pt>
                <c:pt idx="15">
                  <c:v>3</c:v>
                </c:pt>
                <c:pt idx="16">
                  <c:v>3.5</c:v>
                </c:pt>
                <c:pt idx="17">
                  <c:v>4</c:v>
                </c:pt>
                <c:pt idx="18">
                  <c:v>4.5</c:v>
                </c:pt>
              </c:numCache>
            </c:numRef>
          </c:xVal>
          <c:yVal>
            <c:numRef>
              <c:f>'Distribución de t '!$F$11:$F$31</c:f>
              <c:numCache>
                <c:formatCode>General</c:formatCode>
                <c:ptCount val="21"/>
                <c:pt idx="0">
                  <c:v>1.5983741106905475E-5</c:v>
                </c:pt>
                <c:pt idx="1">
                  <c:v>1.3383022576488537E-4</c:v>
                </c:pt>
                <c:pt idx="2">
                  <c:v>8.7268269504576015E-4</c:v>
                </c:pt>
                <c:pt idx="3">
                  <c:v>4.4318484119380075E-3</c:v>
                </c:pt>
                <c:pt idx="4">
                  <c:v>1.752830049356854E-2</c:v>
                </c:pt>
                <c:pt idx="5">
                  <c:v>5.3990966513188063E-2</c:v>
                </c:pt>
                <c:pt idx="6">
                  <c:v>0.12951759566589174</c:v>
                </c:pt>
                <c:pt idx="7">
                  <c:v>0.24197072451914337</c:v>
                </c:pt>
                <c:pt idx="8">
                  <c:v>0.35206532676429952</c:v>
                </c:pt>
                <c:pt idx="9">
                  <c:v>0.3989422804014327</c:v>
                </c:pt>
                <c:pt idx="10">
                  <c:v>0.35206532676429952</c:v>
                </c:pt>
                <c:pt idx="11">
                  <c:v>0.24197072451914337</c:v>
                </c:pt>
                <c:pt idx="12">
                  <c:v>0.12951759566589174</c:v>
                </c:pt>
                <c:pt idx="13">
                  <c:v>5.3990966513188063E-2</c:v>
                </c:pt>
                <c:pt idx="14">
                  <c:v>1.752830049356854E-2</c:v>
                </c:pt>
                <c:pt idx="15">
                  <c:v>4.4318484119380075E-3</c:v>
                </c:pt>
                <c:pt idx="16">
                  <c:v>8.7268269504576015E-4</c:v>
                </c:pt>
                <c:pt idx="17">
                  <c:v>1.3383022576488537E-4</c:v>
                </c:pt>
                <c:pt idx="18">
                  <c:v>1.5983741106905475E-5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C2-402C-8546-2DACA08D7A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7501199"/>
        <c:axId val="2007498703"/>
      </c:scatterChart>
      <c:valAx>
        <c:axId val="20075011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007498703"/>
        <c:crosses val="autoZero"/>
        <c:crossBetween val="midCat"/>
      </c:valAx>
      <c:valAx>
        <c:axId val="2007498703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f(t)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crossAx val="200750119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'Distribución de t '!$B$9:$C$9</c:f>
              <c:strCache>
                <c:ptCount val="1"/>
                <c:pt idx="0">
                  <c:v>t student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'Distribución de t '!$B$11:$B$51</c:f>
              <c:numCache>
                <c:formatCode>General</c:formatCode>
                <c:ptCount val="41"/>
                <c:pt idx="0">
                  <c:v>-4.5</c:v>
                </c:pt>
                <c:pt idx="1">
                  <c:v>-4.2750000000000004</c:v>
                </c:pt>
                <c:pt idx="2">
                  <c:v>-4.0500000000000007</c:v>
                </c:pt>
                <c:pt idx="3">
                  <c:v>-3.8250000000000006</c:v>
                </c:pt>
                <c:pt idx="4">
                  <c:v>-3.6000000000000005</c:v>
                </c:pt>
                <c:pt idx="5">
                  <c:v>-3.3750000000000004</c:v>
                </c:pt>
                <c:pt idx="6">
                  <c:v>-3.1500000000000004</c:v>
                </c:pt>
                <c:pt idx="7">
                  <c:v>-2.9250000000000003</c:v>
                </c:pt>
                <c:pt idx="8">
                  <c:v>-2.7</c:v>
                </c:pt>
                <c:pt idx="9">
                  <c:v>-2.4750000000000001</c:v>
                </c:pt>
                <c:pt idx="10">
                  <c:v>-2.25</c:v>
                </c:pt>
                <c:pt idx="11">
                  <c:v>-2.0249999999999999</c:v>
                </c:pt>
                <c:pt idx="12">
                  <c:v>-1.7999999999999998</c:v>
                </c:pt>
                <c:pt idx="13">
                  <c:v>-1.5749999999999997</c:v>
                </c:pt>
                <c:pt idx="14">
                  <c:v>-1.3499999999999996</c:v>
                </c:pt>
                <c:pt idx="15">
                  <c:v>-1.1249999999999996</c:v>
                </c:pt>
                <c:pt idx="16">
                  <c:v>-0.89999999999999958</c:v>
                </c:pt>
                <c:pt idx="17">
                  <c:v>-0.6749999999999996</c:v>
                </c:pt>
                <c:pt idx="18">
                  <c:v>-0.44999999999999962</c:v>
                </c:pt>
                <c:pt idx="19">
                  <c:v>-0.22499999999999962</c:v>
                </c:pt>
                <c:pt idx="20">
                  <c:v>3.8857805861880479E-16</c:v>
                </c:pt>
                <c:pt idx="21">
                  <c:v>0.22500000000000039</c:v>
                </c:pt>
                <c:pt idx="22">
                  <c:v>0.4500000000000004</c:v>
                </c:pt>
                <c:pt idx="23">
                  <c:v>0.67500000000000038</c:v>
                </c:pt>
                <c:pt idx="24">
                  <c:v>0.90000000000000036</c:v>
                </c:pt>
                <c:pt idx="25">
                  <c:v>1.1250000000000004</c:v>
                </c:pt>
                <c:pt idx="26">
                  <c:v>1.3500000000000005</c:v>
                </c:pt>
                <c:pt idx="27">
                  <c:v>1.5750000000000006</c:v>
                </c:pt>
                <c:pt idx="28">
                  <c:v>1.8000000000000007</c:v>
                </c:pt>
                <c:pt idx="29">
                  <c:v>2.0250000000000008</c:v>
                </c:pt>
                <c:pt idx="30">
                  <c:v>2.2500000000000009</c:v>
                </c:pt>
                <c:pt idx="31">
                  <c:v>2.475000000000001</c:v>
                </c:pt>
                <c:pt idx="32">
                  <c:v>2.7000000000000011</c:v>
                </c:pt>
                <c:pt idx="33">
                  <c:v>2.9250000000000012</c:v>
                </c:pt>
                <c:pt idx="34">
                  <c:v>3.1500000000000012</c:v>
                </c:pt>
                <c:pt idx="35">
                  <c:v>3.3750000000000013</c:v>
                </c:pt>
                <c:pt idx="36">
                  <c:v>3.6000000000000014</c:v>
                </c:pt>
                <c:pt idx="37">
                  <c:v>3.8250000000000015</c:v>
                </c:pt>
                <c:pt idx="38">
                  <c:v>4.0500000000000016</c:v>
                </c:pt>
                <c:pt idx="39">
                  <c:v>4.2750000000000012</c:v>
                </c:pt>
                <c:pt idx="40">
                  <c:v>4.5000000000000009</c:v>
                </c:pt>
              </c:numCache>
            </c:numRef>
          </c:xVal>
          <c:yVal>
            <c:numRef>
              <c:f>'Distribución de t '!$C$11:$C$51</c:f>
              <c:numCache>
                <c:formatCode>General</c:formatCode>
                <c:ptCount val="41"/>
                <c:pt idx="0">
                  <c:v>1.0701730080679912E-3</c:v>
                </c:pt>
                <c:pt idx="1">
                  <c:v>1.5177833718631713E-3</c:v>
                </c:pt>
                <c:pt idx="2">
                  <c:v>2.1662124367681241E-3</c:v>
                </c:pt>
                <c:pt idx="3">
                  <c:v>3.1096198754805397E-3</c:v>
                </c:pt>
                <c:pt idx="4">
                  <c:v>4.4866445690837633E-3</c:v>
                </c:pt>
                <c:pt idx="5">
                  <c:v>6.5002589306338921E-3</c:v>
                </c:pt>
                <c:pt idx="6">
                  <c:v>9.444756715201421E-3</c:v>
                </c:pt>
                <c:pt idx="7">
                  <c:v>1.3740478845778725E-2</c:v>
                </c:pt>
                <c:pt idx="8">
                  <c:v>1.9974592291515963E-2</c:v>
                </c:pt>
                <c:pt idx="9">
                  <c:v>2.8941211033718214E-2</c:v>
                </c:pt>
                <c:pt idx="10">
                  <c:v>4.166493108275391E-2</c:v>
                </c:pt>
                <c:pt idx="11">
                  <c:v>5.9377685963550988E-2</c:v>
                </c:pt>
                <c:pt idx="12">
                  <c:v>8.3401959822139882E-2</c:v>
                </c:pt>
                <c:pt idx="13">
                  <c:v>0.11488297872595632</c:v>
                </c:pt>
                <c:pt idx="14">
                  <c:v>0.15432822907236055</c:v>
                </c:pt>
                <c:pt idx="15">
                  <c:v>0.20098163142768968</c:v>
                </c:pt>
                <c:pt idx="16">
                  <c:v>0.25219606625511587</c:v>
                </c:pt>
                <c:pt idx="17">
                  <c:v>0.30313225062433563</c:v>
                </c:pt>
                <c:pt idx="18">
                  <c:v>0.34717961281825055</c:v>
                </c:pt>
                <c:pt idx="19">
                  <c:v>0.37730320181987498</c:v>
                </c:pt>
                <c:pt idx="20">
                  <c:v>0.38803490887166864</c:v>
                </c:pt>
                <c:pt idx="21">
                  <c:v>0.37730320181987487</c:v>
                </c:pt>
                <c:pt idx="22">
                  <c:v>0.34717961281825038</c:v>
                </c:pt>
                <c:pt idx="23">
                  <c:v>0.30313225062433541</c:v>
                </c:pt>
                <c:pt idx="24">
                  <c:v>0.25219606625511565</c:v>
                </c:pt>
                <c:pt idx="25">
                  <c:v>0.20098163142768949</c:v>
                </c:pt>
                <c:pt idx="26">
                  <c:v>0.15432822907236035</c:v>
                </c:pt>
                <c:pt idx="27">
                  <c:v>0.11488297872595617</c:v>
                </c:pt>
                <c:pt idx="28">
                  <c:v>8.3401959822139757E-2</c:v>
                </c:pt>
                <c:pt idx="29">
                  <c:v>5.9377685963550898E-2</c:v>
                </c:pt>
                <c:pt idx="30">
                  <c:v>4.1664931082753855E-2</c:v>
                </c:pt>
                <c:pt idx="31">
                  <c:v>2.8941211033718158E-2</c:v>
                </c:pt>
                <c:pt idx="32">
                  <c:v>1.9974592291515946E-2</c:v>
                </c:pt>
                <c:pt idx="33">
                  <c:v>1.3740478845778704E-2</c:v>
                </c:pt>
                <c:pt idx="34">
                  <c:v>9.4447567152014054E-3</c:v>
                </c:pt>
                <c:pt idx="35">
                  <c:v>6.5002589306338869E-3</c:v>
                </c:pt>
                <c:pt idx="36">
                  <c:v>4.4866445690837546E-3</c:v>
                </c:pt>
                <c:pt idx="37">
                  <c:v>3.1096198754805337E-3</c:v>
                </c:pt>
                <c:pt idx="38">
                  <c:v>2.1662124367681219E-3</c:v>
                </c:pt>
                <c:pt idx="39">
                  <c:v>1.5177833718631681E-3</c:v>
                </c:pt>
                <c:pt idx="40">
                  <c:v>1.0701730080679901E-3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FD8-4A84-9CAB-A54C47C787F3}"/>
            </c:ext>
          </c:extLst>
        </c:ser>
        <c:ser>
          <c:idx val="1"/>
          <c:order val="1"/>
          <c:tx>
            <c:strRef>
              <c:f>'Distribución de t '!$B$57:$C$57</c:f>
              <c:strCache>
                <c:ptCount val="1"/>
                <c:pt idx="0">
                  <c:v>Tabla 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minus"/>
            <c:errValType val="percentage"/>
            <c:noEndCap val="1"/>
            <c:val val="100"/>
            <c:spPr>
              <a:noFill/>
              <a:ln w="63500" cap="flat" cmpd="sng" algn="ctr">
                <a:solidFill>
                  <a:srgbClr val="C00000"/>
                </a:solidFill>
                <a:round/>
              </a:ln>
              <a:effectLst/>
            </c:spPr>
          </c:errBars>
          <c:xVal>
            <c:numRef>
              <c:f>'Distribución de t '!$B$59:$B$119</c:f>
              <c:numCache>
                <c:formatCode>General</c:formatCode>
                <c:ptCount val="61"/>
                <c:pt idx="0">
                  <c:v>-4.5</c:v>
                </c:pt>
                <c:pt idx="1">
                  <c:v>-4.4627033333333337</c:v>
                </c:pt>
                <c:pt idx="2">
                  <c:v>-4.4254066666666674</c:v>
                </c:pt>
                <c:pt idx="3">
                  <c:v>-4.3881100000000011</c:v>
                </c:pt>
                <c:pt idx="4">
                  <c:v>-4.3508133333333348</c:v>
                </c:pt>
                <c:pt idx="5">
                  <c:v>-4.3135166666666684</c:v>
                </c:pt>
                <c:pt idx="6">
                  <c:v>-4.2762200000000021</c:v>
                </c:pt>
                <c:pt idx="7">
                  <c:v>-4.2389233333333358</c:v>
                </c:pt>
                <c:pt idx="8">
                  <c:v>-4.2016266666666695</c:v>
                </c:pt>
                <c:pt idx="9">
                  <c:v>-4.1643300000000032</c:v>
                </c:pt>
                <c:pt idx="10">
                  <c:v>-4.1270333333333369</c:v>
                </c:pt>
                <c:pt idx="11">
                  <c:v>-4.0897366666666706</c:v>
                </c:pt>
                <c:pt idx="12">
                  <c:v>-4.0524400000000043</c:v>
                </c:pt>
                <c:pt idx="13">
                  <c:v>-4.0151433333333379</c:v>
                </c:pt>
                <c:pt idx="14">
                  <c:v>-3.9778466666666712</c:v>
                </c:pt>
                <c:pt idx="15">
                  <c:v>-3.9405500000000044</c:v>
                </c:pt>
                <c:pt idx="16">
                  <c:v>-3.9032533333333377</c:v>
                </c:pt>
                <c:pt idx="17">
                  <c:v>-3.8659566666666709</c:v>
                </c:pt>
                <c:pt idx="18">
                  <c:v>-3.8286600000000042</c:v>
                </c:pt>
                <c:pt idx="19">
                  <c:v>-3.7913633333333374</c:v>
                </c:pt>
                <c:pt idx="20">
                  <c:v>-3.7540666666666707</c:v>
                </c:pt>
                <c:pt idx="21">
                  <c:v>-3.7167700000000039</c:v>
                </c:pt>
                <c:pt idx="22">
                  <c:v>-3.6794733333333371</c:v>
                </c:pt>
                <c:pt idx="23">
                  <c:v>-3.6421766666666704</c:v>
                </c:pt>
                <c:pt idx="24">
                  <c:v>-3.6048800000000036</c:v>
                </c:pt>
                <c:pt idx="25">
                  <c:v>-3.5675833333333369</c:v>
                </c:pt>
                <c:pt idx="26">
                  <c:v>-3.5302866666666701</c:v>
                </c:pt>
                <c:pt idx="27">
                  <c:v>-3.4929900000000034</c:v>
                </c:pt>
                <c:pt idx="28">
                  <c:v>-3.4556933333333366</c:v>
                </c:pt>
                <c:pt idx="29">
                  <c:v>-3.4183966666666699</c:v>
                </c:pt>
                <c:pt idx="30">
                  <c:v>-3.3811000000000031</c:v>
                </c:pt>
                <c:pt idx="31">
                  <c:v>-3.3438033333333363</c:v>
                </c:pt>
                <c:pt idx="32">
                  <c:v>-3.3065066666666696</c:v>
                </c:pt>
                <c:pt idx="33">
                  <c:v>-3.2692100000000028</c:v>
                </c:pt>
                <c:pt idx="34">
                  <c:v>-3.2319133333333361</c:v>
                </c:pt>
                <c:pt idx="35">
                  <c:v>-3.1946166666666693</c:v>
                </c:pt>
                <c:pt idx="36">
                  <c:v>-3.1573200000000026</c:v>
                </c:pt>
                <c:pt idx="37">
                  <c:v>-3.1200233333333358</c:v>
                </c:pt>
                <c:pt idx="38">
                  <c:v>-3.0827266666666691</c:v>
                </c:pt>
                <c:pt idx="39">
                  <c:v>-3.0454300000000023</c:v>
                </c:pt>
                <c:pt idx="40">
                  <c:v>-3.0081333333333355</c:v>
                </c:pt>
                <c:pt idx="41">
                  <c:v>-2.9708366666666688</c:v>
                </c:pt>
                <c:pt idx="42">
                  <c:v>-2.933540000000002</c:v>
                </c:pt>
                <c:pt idx="43">
                  <c:v>-2.8962433333333353</c:v>
                </c:pt>
                <c:pt idx="44">
                  <c:v>-2.8589466666666685</c:v>
                </c:pt>
                <c:pt idx="45">
                  <c:v>-2.8216500000000018</c:v>
                </c:pt>
                <c:pt idx="46">
                  <c:v>-2.784353333333335</c:v>
                </c:pt>
                <c:pt idx="47">
                  <c:v>-2.7470566666666683</c:v>
                </c:pt>
                <c:pt idx="48">
                  <c:v>-2.7097600000000015</c:v>
                </c:pt>
                <c:pt idx="49">
                  <c:v>-2.6724633333333347</c:v>
                </c:pt>
                <c:pt idx="50">
                  <c:v>-2.635166666666668</c:v>
                </c:pt>
                <c:pt idx="51">
                  <c:v>-2.5978700000000012</c:v>
                </c:pt>
                <c:pt idx="52">
                  <c:v>-2.5605733333333345</c:v>
                </c:pt>
                <c:pt idx="53">
                  <c:v>-2.5232766666666677</c:v>
                </c:pt>
                <c:pt idx="54">
                  <c:v>-2.485980000000001</c:v>
                </c:pt>
                <c:pt idx="55">
                  <c:v>-2.4486833333333342</c:v>
                </c:pt>
                <c:pt idx="56">
                  <c:v>-2.4113866666666675</c:v>
                </c:pt>
                <c:pt idx="57">
                  <c:v>-2.3740900000000007</c:v>
                </c:pt>
                <c:pt idx="58">
                  <c:v>-2.3367933333333339</c:v>
                </c:pt>
                <c:pt idx="59">
                  <c:v>-2.2994966666666672</c:v>
                </c:pt>
                <c:pt idx="60">
                  <c:v>-2.2622000000000004</c:v>
                </c:pt>
              </c:numCache>
            </c:numRef>
          </c:xVal>
          <c:yVal>
            <c:numRef>
              <c:f>'Distribución de t '!$C$59:$C$119</c:f>
              <c:numCache>
                <c:formatCode>General</c:formatCode>
                <c:ptCount val="61"/>
                <c:pt idx="0">
                  <c:v>1.0701730080679912E-3</c:v>
                </c:pt>
                <c:pt idx="1">
                  <c:v>1.1334783086345542E-3</c:v>
                </c:pt>
                <c:pt idx="2">
                  <c:v>1.2007464180160464E-3</c:v>
                </c:pt>
                <c:pt idx="3">
                  <c:v>1.2722358833097322E-3</c:v>
                </c:pt>
                <c:pt idx="4">
                  <c:v>1.3482225293523361E-3</c:v>
                </c:pt>
                <c:pt idx="5">
                  <c:v>1.4290006144548047E-3</c:v>
                </c:pt>
                <c:pt idx="6">
                  <c:v>1.5148840607426737E-3</c:v>
                </c:pt>
                <c:pt idx="7">
                  <c:v>1.6062077634102863E-3</c:v>
                </c:pt>
                <c:pt idx="8">
                  <c:v>1.7033289833694638E-3</c:v>
                </c:pt>
                <c:pt idx="9">
                  <c:v>1.8066288279408131E-3</c:v>
                </c:pt>
                <c:pt idx="10">
                  <c:v>1.9165138243962447E-3</c:v>
                </c:pt>
                <c:pt idx="11">
                  <c:v>2.0334175913118866E-3</c:v>
                </c:pt>
                <c:pt idx="12">
                  <c:v>2.1578026128281766E-3</c:v>
                </c:pt>
                <c:pt idx="13">
                  <c:v>2.2901621210350007E-3</c:v>
                </c:pt>
                <c:pt idx="14">
                  <c:v>2.4310220918001744E-3</c:v>
                </c:pt>
                <c:pt idx="15">
                  <c:v>2.5809433594346917E-3</c:v>
                </c:pt>
                <c:pt idx="16">
                  <c:v>2.7405238556327113E-3</c:v>
                </c:pt>
                <c:pt idx="17">
                  <c:v>2.9104009781322489E-3</c:v>
                </c:pt>
                <c:pt idx="18">
                  <c:v>3.0912540945072357E-3</c:v>
                </c:pt>
                <c:pt idx="19">
                  <c:v>3.2838071864155459E-3</c:v>
                </c:pt>
                <c:pt idx="20">
                  <c:v>3.4888316394823056E-3</c:v>
                </c:pt>
                <c:pt idx="21">
                  <c:v>3.7071491837838413E-3</c:v>
                </c:pt>
                <c:pt idx="22">
                  <c:v>3.9396349896047957E-3</c:v>
                </c:pt>
                <c:pt idx="23">
                  <c:v>4.1872209227575286E-3</c:v>
                </c:pt>
                <c:pt idx="24">
                  <c:v>4.4508989632663955E-3</c:v>
                </c:pt>
                <c:pt idx="25">
                  <c:v>4.7317247906157852E-3</c:v>
                </c:pt>
                <c:pt idx="26">
                  <c:v>5.0308215380249809E-3</c:v>
                </c:pt>
                <c:pt idx="27">
                  <c:v>5.3493837173280165E-3</c:v>
                </c:pt>
                <c:pt idx="28">
                  <c:v>5.6886813149852706E-3</c:v>
                </c:pt>
                <c:pt idx="29">
                  <c:v>6.0500640585155543E-3</c:v>
                </c:pt>
                <c:pt idx="30">
                  <c:v>6.4349658511928063E-3</c:v>
                </c:pt>
                <c:pt idx="31">
                  <c:v>6.8449093711774349E-3</c:v>
                </c:pt>
                <c:pt idx="32">
                  <c:v>7.2815108293253347E-3</c:v>
                </c:pt>
                <c:pt idx="33">
                  <c:v>7.7464848777129506E-3</c:v>
                </c:pt>
                <c:pt idx="34">
                  <c:v>8.2416496584082673E-3</c:v>
                </c:pt>
                <c:pt idx="35">
                  <c:v>8.7689319791776112E-3</c:v>
                </c:pt>
                <c:pt idx="36">
                  <c:v>9.3303725996200654E-3</c:v>
                </c:pt>
                <c:pt idx="37">
                  <c:v>9.9281316076350878E-3</c:v>
                </c:pt>
                <c:pt idx="38">
                  <c:v>1.0564493862127215E-2</c:v>
                </c:pt>
                <c:pt idx="39">
                  <c:v>1.1241874473406238E-2</c:v>
                </c:pt>
                <c:pt idx="40">
                  <c:v>1.1962824287823895E-2</c:v>
                </c:pt>
                <c:pt idx="41">
                  <c:v>1.2730035337774443E-2</c:v>
                </c:pt>
                <c:pt idx="42">
                  <c:v>1.3546346212251944E-2</c:v>
                </c:pt>
                <c:pt idx="43">
                  <c:v>1.4414747296683152E-2</c:v>
                </c:pt>
                <c:pt idx="44">
                  <c:v>1.5338385823724238E-2</c:v>
                </c:pt>
                <c:pt idx="45">
                  <c:v>1.6320570669114867E-2</c:v>
                </c:pt>
                <c:pt idx="46">
                  <c:v>1.7364776818518841E-2</c:v>
                </c:pt>
                <c:pt idx="47">
                  <c:v>1.8474649422555285E-2</c:v>
                </c:pt>
                <c:pt idx="48">
                  <c:v>1.9654007347953539E-2</c:v>
                </c:pt>
                <c:pt idx="49">
                  <c:v>2.0906846122977888E-2</c:v>
                </c:pt>
                <c:pt idx="50">
                  <c:v>2.22373401650088E-2</c:v>
                </c:pt>
                <c:pt idx="51">
                  <c:v>2.3649844167498314E-2</c:v>
                </c:pt>
                <c:pt idx="52">
                  <c:v>2.5148893512516327E-2</c:v>
                </c:pt>
                <c:pt idx="53">
                  <c:v>2.6739203563876653E-2</c:v>
                </c:pt>
                <c:pt idx="54">
                  <c:v>2.842566768450637E-2</c:v>
                </c:pt>
                <c:pt idx="55">
                  <c:v>3.0213353810449921E-2</c:v>
                </c:pt>
                <c:pt idx="56">
                  <c:v>3.2107499402873468E-2</c:v>
                </c:pt>
                <c:pt idx="57">
                  <c:v>3.4113504588868873E-2</c:v>
                </c:pt>
                <c:pt idx="58">
                  <c:v>3.623692329200888E-2</c:v>
                </c:pt>
                <c:pt idx="59">
                  <c:v>3.8483452144767387E-2</c:v>
                </c:pt>
                <c:pt idx="60">
                  <c:v>4.085891696742245E-2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FD8-4A84-9CAB-A54C47C787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7501199"/>
        <c:axId val="2007498703"/>
      </c:scatterChart>
      <c:valAx>
        <c:axId val="20075011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007498703"/>
        <c:crosses val="autoZero"/>
        <c:crossBetween val="midCat"/>
      </c:valAx>
      <c:valAx>
        <c:axId val="2007498703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f(t)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crossAx val="20075011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'Distribución de t '!$B$9:$C$9</c:f>
              <c:strCache>
                <c:ptCount val="1"/>
                <c:pt idx="0">
                  <c:v>t student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'Distribución de t '!$B$11:$B$51</c:f>
              <c:numCache>
                <c:formatCode>General</c:formatCode>
                <c:ptCount val="41"/>
                <c:pt idx="0">
                  <c:v>-4.5</c:v>
                </c:pt>
                <c:pt idx="1">
                  <c:v>-4.2750000000000004</c:v>
                </c:pt>
                <c:pt idx="2">
                  <c:v>-4.0500000000000007</c:v>
                </c:pt>
                <c:pt idx="3">
                  <c:v>-3.8250000000000006</c:v>
                </c:pt>
                <c:pt idx="4">
                  <c:v>-3.6000000000000005</c:v>
                </c:pt>
                <c:pt idx="5">
                  <c:v>-3.3750000000000004</c:v>
                </c:pt>
                <c:pt idx="6">
                  <c:v>-3.1500000000000004</c:v>
                </c:pt>
                <c:pt idx="7">
                  <c:v>-2.9250000000000003</c:v>
                </c:pt>
                <c:pt idx="8">
                  <c:v>-2.7</c:v>
                </c:pt>
                <c:pt idx="9">
                  <c:v>-2.4750000000000001</c:v>
                </c:pt>
                <c:pt idx="10">
                  <c:v>-2.25</c:v>
                </c:pt>
                <c:pt idx="11">
                  <c:v>-2.0249999999999999</c:v>
                </c:pt>
                <c:pt idx="12">
                  <c:v>-1.7999999999999998</c:v>
                </c:pt>
                <c:pt idx="13">
                  <c:v>-1.5749999999999997</c:v>
                </c:pt>
                <c:pt idx="14">
                  <c:v>-1.3499999999999996</c:v>
                </c:pt>
                <c:pt idx="15">
                  <c:v>-1.1249999999999996</c:v>
                </c:pt>
                <c:pt idx="16">
                  <c:v>-0.89999999999999958</c:v>
                </c:pt>
                <c:pt idx="17">
                  <c:v>-0.6749999999999996</c:v>
                </c:pt>
                <c:pt idx="18">
                  <c:v>-0.44999999999999962</c:v>
                </c:pt>
                <c:pt idx="19">
                  <c:v>-0.22499999999999962</c:v>
                </c:pt>
                <c:pt idx="20">
                  <c:v>3.8857805861880479E-16</c:v>
                </c:pt>
                <c:pt idx="21">
                  <c:v>0.22500000000000039</c:v>
                </c:pt>
                <c:pt idx="22">
                  <c:v>0.4500000000000004</c:v>
                </c:pt>
                <c:pt idx="23">
                  <c:v>0.67500000000000038</c:v>
                </c:pt>
                <c:pt idx="24">
                  <c:v>0.90000000000000036</c:v>
                </c:pt>
                <c:pt idx="25">
                  <c:v>1.1250000000000004</c:v>
                </c:pt>
                <c:pt idx="26">
                  <c:v>1.3500000000000005</c:v>
                </c:pt>
                <c:pt idx="27">
                  <c:v>1.5750000000000006</c:v>
                </c:pt>
                <c:pt idx="28">
                  <c:v>1.8000000000000007</c:v>
                </c:pt>
                <c:pt idx="29">
                  <c:v>2.0250000000000008</c:v>
                </c:pt>
                <c:pt idx="30">
                  <c:v>2.2500000000000009</c:v>
                </c:pt>
                <c:pt idx="31">
                  <c:v>2.475000000000001</c:v>
                </c:pt>
                <c:pt idx="32">
                  <c:v>2.7000000000000011</c:v>
                </c:pt>
                <c:pt idx="33">
                  <c:v>2.9250000000000012</c:v>
                </c:pt>
                <c:pt idx="34">
                  <c:v>3.1500000000000012</c:v>
                </c:pt>
                <c:pt idx="35">
                  <c:v>3.3750000000000013</c:v>
                </c:pt>
                <c:pt idx="36">
                  <c:v>3.6000000000000014</c:v>
                </c:pt>
                <c:pt idx="37">
                  <c:v>3.8250000000000015</c:v>
                </c:pt>
                <c:pt idx="38">
                  <c:v>4.0500000000000016</c:v>
                </c:pt>
                <c:pt idx="39">
                  <c:v>4.2750000000000012</c:v>
                </c:pt>
                <c:pt idx="40">
                  <c:v>4.5000000000000009</c:v>
                </c:pt>
              </c:numCache>
            </c:numRef>
          </c:xVal>
          <c:yVal>
            <c:numRef>
              <c:f>'Distribución de t '!$C$11:$C$51</c:f>
              <c:numCache>
                <c:formatCode>General</c:formatCode>
                <c:ptCount val="41"/>
                <c:pt idx="0">
                  <c:v>1.0701730080679912E-3</c:v>
                </c:pt>
                <c:pt idx="1">
                  <c:v>1.5177833718631713E-3</c:v>
                </c:pt>
                <c:pt idx="2">
                  <c:v>2.1662124367681241E-3</c:v>
                </c:pt>
                <c:pt idx="3">
                  <c:v>3.1096198754805397E-3</c:v>
                </c:pt>
                <c:pt idx="4">
                  <c:v>4.4866445690837633E-3</c:v>
                </c:pt>
                <c:pt idx="5">
                  <c:v>6.5002589306338921E-3</c:v>
                </c:pt>
                <c:pt idx="6">
                  <c:v>9.444756715201421E-3</c:v>
                </c:pt>
                <c:pt idx="7">
                  <c:v>1.3740478845778725E-2</c:v>
                </c:pt>
                <c:pt idx="8">
                  <c:v>1.9974592291515963E-2</c:v>
                </c:pt>
                <c:pt idx="9">
                  <c:v>2.8941211033718214E-2</c:v>
                </c:pt>
                <c:pt idx="10">
                  <c:v>4.166493108275391E-2</c:v>
                </c:pt>
                <c:pt idx="11">
                  <c:v>5.9377685963550988E-2</c:v>
                </c:pt>
                <c:pt idx="12">
                  <c:v>8.3401959822139882E-2</c:v>
                </c:pt>
                <c:pt idx="13">
                  <c:v>0.11488297872595632</c:v>
                </c:pt>
                <c:pt idx="14">
                  <c:v>0.15432822907236055</c:v>
                </c:pt>
                <c:pt idx="15">
                  <c:v>0.20098163142768968</c:v>
                </c:pt>
                <c:pt idx="16">
                  <c:v>0.25219606625511587</c:v>
                </c:pt>
                <c:pt idx="17">
                  <c:v>0.30313225062433563</c:v>
                </c:pt>
                <c:pt idx="18">
                  <c:v>0.34717961281825055</c:v>
                </c:pt>
                <c:pt idx="19">
                  <c:v>0.37730320181987498</c:v>
                </c:pt>
                <c:pt idx="20">
                  <c:v>0.38803490887166864</c:v>
                </c:pt>
                <c:pt idx="21">
                  <c:v>0.37730320181987487</c:v>
                </c:pt>
                <c:pt idx="22">
                  <c:v>0.34717961281825038</c:v>
                </c:pt>
                <c:pt idx="23">
                  <c:v>0.30313225062433541</c:v>
                </c:pt>
                <c:pt idx="24">
                  <c:v>0.25219606625511565</c:v>
                </c:pt>
                <c:pt idx="25">
                  <c:v>0.20098163142768949</c:v>
                </c:pt>
                <c:pt idx="26">
                  <c:v>0.15432822907236035</c:v>
                </c:pt>
                <c:pt idx="27">
                  <c:v>0.11488297872595617</c:v>
                </c:pt>
                <c:pt idx="28">
                  <c:v>8.3401959822139757E-2</c:v>
                </c:pt>
                <c:pt idx="29">
                  <c:v>5.9377685963550898E-2</c:v>
                </c:pt>
                <c:pt idx="30">
                  <c:v>4.1664931082753855E-2</c:v>
                </c:pt>
                <c:pt idx="31">
                  <c:v>2.8941211033718158E-2</c:v>
                </c:pt>
                <c:pt idx="32">
                  <c:v>1.9974592291515946E-2</c:v>
                </c:pt>
                <c:pt idx="33">
                  <c:v>1.3740478845778704E-2</c:v>
                </c:pt>
                <c:pt idx="34">
                  <c:v>9.4447567152014054E-3</c:v>
                </c:pt>
                <c:pt idx="35">
                  <c:v>6.5002589306338869E-3</c:v>
                </c:pt>
                <c:pt idx="36">
                  <c:v>4.4866445690837546E-3</c:v>
                </c:pt>
                <c:pt idx="37">
                  <c:v>3.1096198754805337E-3</c:v>
                </c:pt>
                <c:pt idx="38">
                  <c:v>2.1662124367681219E-3</c:v>
                </c:pt>
                <c:pt idx="39">
                  <c:v>1.5177833718631681E-3</c:v>
                </c:pt>
                <c:pt idx="40">
                  <c:v>1.0701730080679901E-3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92F-47E1-95CF-F03083B908B2}"/>
            </c:ext>
          </c:extLst>
        </c:ser>
        <c:ser>
          <c:idx val="1"/>
          <c:order val="1"/>
          <c:tx>
            <c:strRef>
              <c:f>'Distribución de t '!$B$125:$C$125</c:f>
              <c:strCache>
                <c:ptCount val="1"/>
                <c:pt idx="0">
                  <c:v>Tabla 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minus"/>
            <c:errValType val="percentage"/>
            <c:noEndCap val="1"/>
            <c:val val="100"/>
            <c:spPr>
              <a:noFill/>
              <a:ln w="63500" cap="flat" cmpd="sng" algn="ctr">
                <a:solidFill>
                  <a:srgbClr val="C00000"/>
                </a:solidFill>
                <a:round/>
              </a:ln>
              <a:effectLst/>
            </c:spPr>
          </c:errBars>
          <c:xVal>
            <c:numRef>
              <c:f>'Distribución de t '!$B$127:$B$187</c:f>
              <c:numCache>
                <c:formatCode>General</c:formatCode>
                <c:ptCount val="61"/>
                <c:pt idx="0">
                  <c:v>4.5000000000000009</c:v>
                </c:pt>
                <c:pt idx="1">
                  <c:v>4.4627033333333346</c:v>
                </c:pt>
                <c:pt idx="2">
                  <c:v>4.4254066666666683</c:v>
                </c:pt>
                <c:pt idx="3">
                  <c:v>4.388110000000002</c:v>
                </c:pt>
                <c:pt idx="4">
                  <c:v>4.3508133333333356</c:v>
                </c:pt>
                <c:pt idx="5">
                  <c:v>4.3135166666666693</c:v>
                </c:pt>
                <c:pt idx="6">
                  <c:v>4.276220000000003</c:v>
                </c:pt>
                <c:pt idx="7">
                  <c:v>4.2389233333333367</c:v>
                </c:pt>
                <c:pt idx="8">
                  <c:v>4.2016266666666704</c:v>
                </c:pt>
                <c:pt idx="9">
                  <c:v>4.1643300000000041</c:v>
                </c:pt>
                <c:pt idx="10">
                  <c:v>4.1270333333333378</c:v>
                </c:pt>
                <c:pt idx="11">
                  <c:v>4.0897366666666715</c:v>
                </c:pt>
                <c:pt idx="12">
                  <c:v>4.0524400000000051</c:v>
                </c:pt>
                <c:pt idx="13">
                  <c:v>4.0151433333333388</c:v>
                </c:pt>
                <c:pt idx="14">
                  <c:v>3.9778466666666721</c:v>
                </c:pt>
                <c:pt idx="15">
                  <c:v>3.9405500000000053</c:v>
                </c:pt>
                <c:pt idx="16">
                  <c:v>3.9032533333333386</c:v>
                </c:pt>
                <c:pt idx="17">
                  <c:v>3.8659566666666718</c:v>
                </c:pt>
                <c:pt idx="18">
                  <c:v>3.8286600000000051</c:v>
                </c:pt>
                <c:pt idx="19">
                  <c:v>3.7913633333333383</c:v>
                </c:pt>
                <c:pt idx="20">
                  <c:v>3.7540666666666715</c:v>
                </c:pt>
                <c:pt idx="21">
                  <c:v>3.7167700000000048</c:v>
                </c:pt>
                <c:pt idx="22">
                  <c:v>3.679473333333338</c:v>
                </c:pt>
                <c:pt idx="23">
                  <c:v>3.6421766666666713</c:v>
                </c:pt>
                <c:pt idx="24">
                  <c:v>3.6048800000000045</c:v>
                </c:pt>
                <c:pt idx="25">
                  <c:v>3.5675833333333378</c:v>
                </c:pt>
                <c:pt idx="26">
                  <c:v>3.530286666666671</c:v>
                </c:pt>
                <c:pt idx="27">
                  <c:v>3.4929900000000043</c:v>
                </c:pt>
                <c:pt idx="28">
                  <c:v>3.4556933333333375</c:v>
                </c:pt>
                <c:pt idx="29">
                  <c:v>3.4183966666666707</c:v>
                </c:pt>
                <c:pt idx="30">
                  <c:v>3.381100000000004</c:v>
                </c:pt>
                <c:pt idx="31">
                  <c:v>3.3438033333333372</c:v>
                </c:pt>
                <c:pt idx="32">
                  <c:v>3.3065066666666705</c:v>
                </c:pt>
                <c:pt idx="33">
                  <c:v>3.2692100000000037</c:v>
                </c:pt>
                <c:pt idx="34">
                  <c:v>3.231913333333337</c:v>
                </c:pt>
                <c:pt idx="35">
                  <c:v>3.1946166666666702</c:v>
                </c:pt>
                <c:pt idx="36">
                  <c:v>3.1573200000000035</c:v>
                </c:pt>
                <c:pt idx="37">
                  <c:v>3.1200233333333367</c:v>
                </c:pt>
                <c:pt idx="38">
                  <c:v>3.0827266666666699</c:v>
                </c:pt>
                <c:pt idx="39">
                  <c:v>3.0454300000000032</c:v>
                </c:pt>
                <c:pt idx="40">
                  <c:v>3.0081333333333364</c:v>
                </c:pt>
                <c:pt idx="41">
                  <c:v>2.9708366666666697</c:v>
                </c:pt>
                <c:pt idx="42">
                  <c:v>2.9335400000000029</c:v>
                </c:pt>
                <c:pt idx="43">
                  <c:v>2.8962433333333362</c:v>
                </c:pt>
                <c:pt idx="44">
                  <c:v>2.8589466666666694</c:v>
                </c:pt>
                <c:pt idx="45">
                  <c:v>2.8216500000000027</c:v>
                </c:pt>
                <c:pt idx="46">
                  <c:v>2.7843533333333359</c:v>
                </c:pt>
                <c:pt idx="47">
                  <c:v>2.7470566666666691</c:v>
                </c:pt>
                <c:pt idx="48">
                  <c:v>2.7097600000000024</c:v>
                </c:pt>
                <c:pt idx="49">
                  <c:v>2.6724633333333356</c:v>
                </c:pt>
                <c:pt idx="50">
                  <c:v>2.6351666666666689</c:v>
                </c:pt>
                <c:pt idx="51">
                  <c:v>2.5978700000000021</c:v>
                </c:pt>
                <c:pt idx="52">
                  <c:v>2.5605733333333354</c:v>
                </c:pt>
                <c:pt idx="53">
                  <c:v>2.5232766666666686</c:v>
                </c:pt>
                <c:pt idx="54">
                  <c:v>2.4859800000000019</c:v>
                </c:pt>
                <c:pt idx="55">
                  <c:v>2.4486833333333351</c:v>
                </c:pt>
                <c:pt idx="56">
                  <c:v>2.4113866666666683</c:v>
                </c:pt>
                <c:pt idx="57">
                  <c:v>2.3740900000000016</c:v>
                </c:pt>
                <c:pt idx="58">
                  <c:v>2.3367933333333348</c:v>
                </c:pt>
                <c:pt idx="59">
                  <c:v>2.2994966666666681</c:v>
                </c:pt>
                <c:pt idx="60">
                  <c:v>2.2622000000000013</c:v>
                </c:pt>
              </c:numCache>
            </c:numRef>
          </c:xVal>
          <c:yVal>
            <c:numRef>
              <c:f>'Distribución de t '!$C$127:$C$187</c:f>
              <c:numCache>
                <c:formatCode>General</c:formatCode>
                <c:ptCount val="61"/>
                <c:pt idx="0">
                  <c:v>1.0701730080679901E-3</c:v>
                </c:pt>
                <c:pt idx="1">
                  <c:v>1.1334783086345529E-3</c:v>
                </c:pt>
                <c:pt idx="2">
                  <c:v>1.2007464180160429E-3</c:v>
                </c:pt>
                <c:pt idx="3">
                  <c:v>1.2722358833097299E-3</c:v>
                </c:pt>
                <c:pt idx="4">
                  <c:v>1.3482225293523348E-3</c:v>
                </c:pt>
                <c:pt idx="5">
                  <c:v>1.4290006144548021E-3</c:v>
                </c:pt>
                <c:pt idx="6">
                  <c:v>1.5148840607426709E-3</c:v>
                </c:pt>
                <c:pt idx="7">
                  <c:v>1.6062077634102832E-3</c:v>
                </c:pt>
                <c:pt idx="8">
                  <c:v>1.7033289833694606E-3</c:v>
                </c:pt>
                <c:pt idx="9">
                  <c:v>1.8066288279408097E-3</c:v>
                </c:pt>
                <c:pt idx="10">
                  <c:v>1.9165138243962408E-3</c:v>
                </c:pt>
                <c:pt idx="11">
                  <c:v>2.0334175913118832E-3</c:v>
                </c:pt>
                <c:pt idx="12">
                  <c:v>2.1578026128281727E-3</c:v>
                </c:pt>
                <c:pt idx="13">
                  <c:v>2.2901621210349964E-3</c:v>
                </c:pt>
                <c:pt idx="14">
                  <c:v>2.4310220918001696E-3</c:v>
                </c:pt>
                <c:pt idx="15">
                  <c:v>2.5809433594346895E-3</c:v>
                </c:pt>
                <c:pt idx="16">
                  <c:v>2.7405238556327057E-3</c:v>
                </c:pt>
                <c:pt idx="17">
                  <c:v>2.9104009781322463E-3</c:v>
                </c:pt>
                <c:pt idx="18">
                  <c:v>3.0912540945072292E-3</c:v>
                </c:pt>
                <c:pt idx="19">
                  <c:v>3.2838071864155394E-3</c:v>
                </c:pt>
                <c:pt idx="20">
                  <c:v>3.4888316394823056E-3</c:v>
                </c:pt>
                <c:pt idx="21">
                  <c:v>3.7071491837838378E-3</c:v>
                </c:pt>
                <c:pt idx="22">
                  <c:v>3.9396349896047922E-3</c:v>
                </c:pt>
                <c:pt idx="23">
                  <c:v>4.1872209227575207E-3</c:v>
                </c:pt>
                <c:pt idx="24">
                  <c:v>4.4508989632663911E-3</c:v>
                </c:pt>
                <c:pt idx="25">
                  <c:v>4.7317247906157782E-3</c:v>
                </c:pt>
                <c:pt idx="26">
                  <c:v>5.0308215380249731E-3</c:v>
                </c:pt>
                <c:pt idx="27">
                  <c:v>5.3493837173280096E-3</c:v>
                </c:pt>
                <c:pt idx="28">
                  <c:v>5.688681314985262E-3</c:v>
                </c:pt>
                <c:pt idx="29">
                  <c:v>6.0500640585155448E-3</c:v>
                </c:pt>
                <c:pt idx="30">
                  <c:v>6.4349658511928011E-3</c:v>
                </c:pt>
                <c:pt idx="31">
                  <c:v>6.8449093711774314E-3</c:v>
                </c:pt>
                <c:pt idx="32">
                  <c:v>7.2815108293253173E-3</c:v>
                </c:pt>
                <c:pt idx="33">
                  <c:v>7.7464848777129384E-3</c:v>
                </c:pt>
                <c:pt idx="34">
                  <c:v>8.2416496584082604E-3</c:v>
                </c:pt>
                <c:pt idx="35">
                  <c:v>8.7689319791775956E-3</c:v>
                </c:pt>
                <c:pt idx="36">
                  <c:v>9.330372599620048E-3</c:v>
                </c:pt>
                <c:pt idx="37">
                  <c:v>9.9281316076350774E-3</c:v>
                </c:pt>
                <c:pt idx="38">
                  <c:v>1.0564493862127199E-2</c:v>
                </c:pt>
                <c:pt idx="39">
                  <c:v>1.1241874473406219E-2</c:v>
                </c:pt>
                <c:pt idx="40">
                  <c:v>1.1962824287823883E-2</c:v>
                </c:pt>
                <c:pt idx="41">
                  <c:v>1.2730035337774417E-2</c:v>
                </c:pt>
                <c:pt idx="42">
                  <c:v>1.3546346212251932E-2</c:v>
                </c:pt>
                <c:pt idx="43">
                  <c:v>1.4414747296683132E-2</c:v>
                </c:pt>
                <c:pt idx="44">
                  <c:v>1.5338385823724227E-2</c:v>
                </c:pt>
                <c:pt idx="45">
                  <c:v>1.6320570669114833E-2</c:v>
                </c:pt>
                <c:pt idx="46">
                  <c:v>1.7364776818518821E-2</c:v>
                </c:pt>
                <c:pt idx="47">
                  <c:v>1.847464942255524E-2</c:v>
                </c:pt>
                <c:pt idx="48">
                  <c:v>1.9654007347953525E-2</c:v>
                </c:pt>
                <c:pt idx="49">
                  <c:v>2.0906846122977864E-2</c:v>
                </c:pt>
                <c:pt idx="50">
                  <c:v>2.2237340165008765E-2</c:v>
                </c:pt>
                <c:pt idx="51">
                  <c:v>2.3649844167498279E-2</c:v>
                </c:pt>
                <c:pt idx="52">
                  <c:v>2.5148893512516288E-2</c:v>
                </c:pt>
                <c:pt idx="53">
                  <c:v>2.6739203563876632E-2</c:v>
                </c:pt>
                <c:pt idx="54">
                  <c:v>2.8425667684506332E-2</c:v>
                </c:pt>
                <c:pt idx="55">
                  <c:v>3.0213353810449848E-2</c:v>
                </c:pt>
                <c:pt idx="56">
                  <c:v>3.2107499402873413E-2</c:v>
                </c:pt>
                <c:pt idx="57">
                  <c:v>3.4113504588868825E-2</c:v>
                </c:pt>
                <c:pt idx="58">
                  <c:v>3.6236923292008852E-2</c:v>
                </c:pt>
                <c:pt idx="59">
                  <c:v>3.8483452144767331E-2</c:v>
                </c:pt>
                <c:pt idx="60">
                  <c:v>4.0858916967422408E-2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92F-47E1-95CF-F03083B908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7501199"/>
        <c:axId val="2007498703"/>
      </c:scatterChart>
      <c:valAx>
        <c:axId val="20075011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007498703"/>
        <c:crosses val="autoZero"/>
        <c:crossBetween val="midCat"/>
      </c:valAx>
      <c:valAx>
        <c:axId val="2007498703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f(t)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crossAx val="20075011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'Distribución de t '!$B$9:$C$9</c:f>
              <c:strCache>
                <c:ptCount val="1"/>
                <c:pt idx="0">
                  <c:v>t student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'Distribución de t '!$B$11:$B$51</c:f>
              <c:numCache>
                <c:formatCode>General</c:formatCode>
                <c:ptCount val="41"/>
                <c:pt idx="0">
                  <c:v>-4.5</c:v>
                </c:pt>
                <c:pt idx="1">
                  <c:v>-4.2750000000000004</c:v>
                </c:pt>
                <c:pt idx="2">
                  <c:v>-4.0500000000000007</c:v>
                </c:pt>
                <c:pt idx="3">
                  <c:v>-3.8250000000000006</c:v>
                </c:pt>
                <c:pt idx="4">
                  <c:v>-3.6000000000000005</c:v>
                </c:pt>
                <c:pt idx="5">
                  <c:v>-3.3750000000000004</c:v>
                </c:pt>
                <c:pt idx="6">
                  <c:v>-3.1500000000000004</c:v>
                </c:pt>
                <c:pt idx="7">
                  <c:v>-2.9250000000000003</c:v>
                </c:pt>
                <c:pt idx="8">
                  <c:v>-2.7</c:v>
                </c:pt>
                <c:pt idx="9">
                  <c:v>-2.4750000000000001</c:v>
                </c:pt>
                <c:pt idx="10">
                  <c:v>-2.25</c:v>
                </c:pt>
                <c:pt idx="11">
                  <c:v>-2.0249999999999999</c:v>
                </c:pt>
                <c:pt idx="12">
                  <c:v>-1.7999999999999998</c:v>
                </c:pt>
                <c:pt idx="13">
                  <c:v>-1.5749999999999997</c:v>
                </c:pt>
                <c:pt idx="14">
                  <c:v>-1.3499999999999996</c:v>
                </c:pt>
                <c:pt idx="15">
                  <c:v>-1.1249999999999996</c:v>
                </c:pt>
                <c:pt idx="16">
                  <c:v>-0.89999999999999958</c:v>
                </c:pt>
                <c:pt idx="17">
                  <c:v>-0.6749999999999996</c:v>
                </c:pt>
                <c:pt idx="18">
                  <c:v>-0.44999999999999962</c:v>
                </c:pt>
                <c:pt idx="19">
                  <c:v>-0.22499999999999962</c:v>
                </c:pt>
                <c:pt idx="20">
                  <c:v>3.8857805861880479E-16</c:v>
                </c:pt>
                <c:pt idx="21">
                  <c:v>0.22500000000000039</c:v>
                </c:pt>
                <c:pt idx="22">
                  <c:v>0.4500000000000004</c:v>
                </c:pt>
                <c:pt idx="23">
                  <c:v>0.67500000000000038</c:v>
                </c:pt>
                <c:pt idx="24">
                  <c:v>0.90000000000000036</c:v>
                </c:pt>
                <c:pt idx="25">
                  <c:v>1.1250000000000004</c:v>
                </c:pt>
                <c:pt idx="26">
                  <c:v>1.3500000000000005</c:v>
                </c:pt>
                <c:pt idx="27">
                  <c:v>1.5750000000000006</c:v>
                </c:pt>
                <c:pt idx="28">
                  <c:v>1.8000000000000007</c:v>
                </c:pt>
                <c:pt idx="29">
                  <c:v>2.0250000000000008</c:v>
                </c:pt>
                <c:pt idx="30">
                  <c:v>2.2500000000000009</c:v>
                </c:pt>
                <c:pt idx="31">
                  <c:v>2.475000000000001</c:v>
                </c:pt>
                <c:pt idx="32">
                  <c:v>2.7000000000000011</c:v>
                </c:pt>
                <c:pt idx="33">
                  <c:v>2.9250000000000012</c:v>
                </c:pt>
                <c:pt idx="34">
                  <c:v>3.1500000000000012</c:v>
                </c:pt>
                <c:pt idx="35">
                  <c:v>3.3750000000000013</c:v>
                </c:pt>
                <c:pt idx="36">
                  <c:v>3.6000000000000014</c:v>
                </c:pt>
                <c:pt idx="37">
                  <c:v>3.8250000000000015</c:v>
                </c:pt>
                <c:pt idx="38">
                  <c:v>4.0500000000000016</c:v>
                </c:pt>
                <c:pt idx="39">
                  <c:v>4.2750000000000012</c:v>
                </c:pt>
                <c:pt idx="40">
                  <c:v>4.5000000000000009</c:v>
                </c:pt>
              </c:numCache>
            </c:numRef>
          </c:xVal>
          <c:yVal>
            <c:numRef>
              <c:f>'Distribución de t '!$C$11:$C$51</c:f>
              <c:numCache>
                <c:formatCode>General</c:formatCode>
                <c:ptCount val="41"/>
                <c:pt idx="0">
                  <c:v>1.0701730080679912E-3</c:v>
                </c:pt>
                <c:pt idx="1">
                  <c:v>1.5177833718631713E-3</c:v>
                </c:pt>
                <c:pt idx="2">
                  <c:v>2.1662124367681241E-3</c:v>
                </c:pt>
                <c:pt idx="3">
                  <c:v>3.1096198754805397E-3</c:v>
                </c:pt>
                <c:pt idx="4">
                  <c:v>4.4866445690837633E-3</c:v>
                </c:pt>
                <c:pt idx="5">
                  <c:v>6.5002589306338921E-3</c:v>
                </c:pt>
                <c:pt idx="6">
                  <c:v>9.444756715201421E-3</c:v>
                </c:pt>
                <c:pt idx="7">
                  <c:v>1.3740478845778725E-2</c:v>
                </c:pt>
                <c:pt idx="8">
                  <c:v>1.9974592291515963E-2</c:v>
                </c:pt>
                <c:pt idx="9">
                  <c:v>2.8941211033718214E-2</c:v>
                </c:pt>
                <c:pt idx="10">
                  <c:v>4.166493108275391E-2</c:v>
                </c:pt>
                <c:pt idx="11">
                  <c:v>5.9377685963550988E-2</c:v>
                </c:pt>
                <c:pt idx="12">
                  <c:v>8.3401959822139882E-2</c:v>
                </c:pt>
                <c:pt idx="13">
                  <c:v>0.11488297872595632</c:v>
                </c:pt>
                <c:pt idx="14">
                  <c:v>0.15432822907236055</c:v>
                </c:pt>
                <c:pt idx="15">
                  <c:v>0.20098163142768968</c:v>
                </c:pt>
                <c:pt idx="16">
                  <c:v>0.25219606625511587</c:v>
                </c:pt>
                <c:pt idx="17">
                  <c:v>0.30313225062433563</c:v>
                </c:pt>
                <c:pt idx="18">
                  <c:v>0.34717961281825055</c:v>
                </c:pt>
                <c:pt idx="19">
                  <c:v>0.37730320181987498</c:v>
                </c:pt>
                <c:pt idx="20">
                  <c:v>0.38803490887166864</c:v>
                </c:pt>
                <c:pt idx="21">
                  <c:v>0.37730320181987487</c:v>
                </c:pt>
                <c:pt idx="22">
                  <c:v>0.34717961281825038</c:v>
                </c:pt>
                <c:pt idx="23">
                  <c:v>0.30313225062433541</c:v>
                </c:pt>
                <c:pt idx="24">
                  <c:v>0.25219606625511565</c:v>
                </c:pt>
                <c:pt idx="25">
                  <c:v>0.20098163142768949</c:v>
                </c:pt>
                <c:pt idx="26">
                  <c:v>0.15432822907236035</c:v>
                </c:pt>
                <c:pt idx="27">
                  <c:v>0.11488297872595617</c:v>
                </c:pt>
                <c:pt idx="28">
                  <c:v>8.3401959822139757E-2</c:v>
                </c:pt>
                <c:pt idx="29">
                  <c:v>5.9377685963550898E-2</c:v>
                </c:pt>
                <c:pt idx="30">
                  <c:v>4.1664931082753855E-2</c:v>
                </c:pt>
                <c:pt idx="31">
                  <c:v>2.8941211033718158E-2</c:v>
                </c:pt>
                <c:pt idx="32">
                  <c:v>1.9974592291515946E-2</c:v>
                </c:pt>
                <c:pt idx="33">
                  <c:v>1.3740478845778704E-2</c:v>
                </c:pt>
                <c:pt idx="34">
                  <c:v>9.4447567152014054E-3</c:v>
                </c:pt>
                <c:pt idx="35">
                  <c:v>6.5002589306338869E-3</c:v>
                </c:pt>
                <c:pt idx="36">
                  <c:v>4.4866445690837546E-3</c:v>
                </c:pt>
                <c:pt idx="37">
                  <c:v>3.1096198754805337E-3</c:v>
                </c:pt>
                <c:pt idx="38">
                  <c:v>2.1662124367681219E-3</c:v>
                </c:pt>
                <c:pt idx="39">
                  <c:v>1.5177833718631681E-3</c:v>
                </c:pt>
                <c:pt idx="40">
                  <c:v>1.0701730080679901E-3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0BE-4269-8A45-8DDC4DB455D9}"/>
            </c:ext>
          </c:extLst>
        </c:ser>
        <c:ser>
          <c:idx val="1"/>
          <c:order val="1"/>
          <c:tx>
            <c:strRef>
              <c:f>'Distribución de t '!$B$193:$C$193</c:f>
              <c:strCache>
                <c:ptCount val="1"/>
                <c:pt idx="0">
                  <c:v>Tabla 3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minus"/>
            <c:errValType val="percentage"/>
            <c:noEndCap val="1"/>
            <c:val val="100"/>
            <c:spPr>
              <a:noFill/>
              <a:ln w="63500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xVal>
            <c:numRef>
              <c:f>'Distribución de t '!$B$195:$B$255</c:f>
              <c:numCache>
                <c:formatCode>General</c:formatCode>
                <c:ptCount val="61"/>
                <c:pt idx="0">
                  <c:v>2.2622</c:v>
                </c:pt>
                <c:pt idx="1">
                  <c:v>2.1867933333333331</c:v>
                </c:pt>
                <c:pt idx="2">
                  <c:v>2.1113866666666663</c:v>
                </c:pt>
                <c:pt idx="3">
                  <c:v>2.0359799999999995</c:v>
                </c:pt>
                <c:pt idx="4">
                  <c:v>1.9605733333333328</c:v>
                </c:pt>
                <c:pt idx="5">
                  <c:v>1.8851666666666662</c:v>
                </c:pt>
                <c:pt idx="6">
                  <c:v>1.8097599999999996</c:v>
                </c:pt>
                <c:pt idx="7">
                  <c:v>1.734353333333333</c:v>
                </c:pt>
                <c:pt idx="8">
                  <c:v>1.6589466666666663</c:v>
                </c:pt>
                <c:pt idx="9">
                  <c:v>1.5835399999999997</c:v>
                </c:pt>
                <c:pt idx="10">
                  <c:v>1.5081333333333331</c:v>
                </c:pt>
                <c:pt idx="11">
                  <c:v>1.4327266666666665</c:v>
                </c:pt>
                <c:pt idx="12">
                  <c:v>1.3573199999999999</c:v>
                </c:pt>
                <c:pt idx="13">
                  <c:v>1.2819133333333332</c:v>
                </c:pt>
                <c:pt idx="14">
                  <c:v>1.2065066666666666</c:v>
                </c:pt>
                <c:pt idx="15">
                  <c:v>1.1311</c:v>
                </c:pt>
                <c:pt idx="16">
                  <c:v>1.0556933333333334</c:v>
                </c:pt>
                <c:pt idx="17">
                  <c:v>0.98028666666666675</c:v>
                </c:pt>
                <c:pt idx="18">
                  <c:v>0.90488000000000013</c:v>
                </c:pt>
                <c:pt idx="19">
                  <c:v>0.82947333333333351</c:v>
                </c:pt>
                <c:pt idx="20">
                  <c:v>0.75406666666666688</c:v>
                </c:pt>
                <c:pt idx="21">
                  <c:v>0.67866000000000026</c:v>
                </c:pt>
                <c:pt idx="22">
                  <c:v>0.60325333333333364</c:v>
                </c:pt>
                <c:pt idx="23">
                  <c:v>0.52784666666666702</c:v>
                </c:pt>
                <c:pt idx="24">
                  <c:v>0.45244000000000034</c:v>
                </c:pt>
                <c:pt idx="25">
                  <c:v>0.37703333333333366</c:v>
                </c:pt>
                <c:pt idx="26">
                  <c:v>0.30162666666666699</c:v>
                </c:pt>
                <c:pt idx="27">
                  <c:v>0.22622000000000031</c:v>
                </c:pt>
                <c:pt idx="28">
                  <c:v>0.15081333333333363</c:v>
                </c:pt>
                <c:pt idx="29">
                  <c:v>7.5406666666666969E-2</c:v>
                </c:pt>
                <c:pt idx="30">
                  <c:v>3.0531133177191805E-16</c:v>
                </c:pt>
                <c:pt idx="31">
                  <c:v>-7.5406666666666358E-2</c:v>
                </c:pt>
                <c:pt idx="32">
                  <c:v>-0.15081333333333302</c:v>
                </c:pt>
                <c:pt idx="33">
                  <c:v>-0.2262199999999997</c:v>
                </c:pt>
                <c:pt idx="34">
                  <c:v>-0.30162666666666638</c:v>
                </c:pt>
                <c:pt idx="35">
                  <c:v>-0.37703333333333305</c:v>
                </c:pt>
                <c:pt idx="36">
                  <c:v>-0.45243999999999973</c:v>
                </c:pt>
                <c:pt idx="37">
                  <c:v>-0.52784666666666635</c:v>
                </c:pt>
                <c:pt idx="38">
                  <c:v>-0.60325333333333298</c:v>
                </c:pt>
                <c:pt idx="39">
                  <c:v>-0.6786599999999996</c:v>
                </c:pt>
                <c:pt idx="40">
                  <c:v>-0.75406666666666622</c:v>
                </c:pt>
                <c:pt idx="41">
                  <c:v>-0.82947333333333284</c:v>
                </c:pt>
                <c:pt idx="42">
                  <c:v>-0.90487999999999946</c:v>
                </c:pt>
                <c:pt idx="43">
                  <c:v>-0.98028666666666608</c:v>
                </c:pt>
                <c:pt idx="44">
                  <c:v>-1.0556933333333327</c:v>
                </c:pt>
                <c:pt idx="45">
                  <c:v>-1.1310999999999993</c:v>
                </c:pt>
                <c:pt idx="46">
                  <c:v>-1.206506666666666</c:v>
                </c:pt>
                <c:pt idx="47">
                  <c:v>-1.2819133333333326</c:v>
                </c:pt>
                <c:pt idx="48">
                  <c:v>-1.3573199999999992</c:v>
                </c:pt>
                <c:pt idx="49">
                  <c:v>-1.4327266666666658</c:v>
                </c:pt>
                <c:pt idx="50">
                  <c:v>-1.5081333333333324</c:v>
                </c:pt>
                <c:pt idx="51">
                  <c:v>-1.5835399999999991</c:v>
                </c:pt>
                <c:pt idx="52">
                  <c:v>-1.6589466666666657</c:v>
                </c:pt>
                <c:pt idx="53">
                  <c:v>-1.7343533333333323</c:v>
                </c:pt>
                <c:pt idx="54">
                  <c:v>-1.8097599999999989</c:v>
                </c:pt>
                <c:pt idx="55">
                  <c:v>-1.8851666666666655</c:v>
                </c:pt>
                <c:pt idx="56">
                  <c:v>-1.9605733333333322</c:v>
                </c:pt>
                <c:pt idx="57">
                  <c:v>-2.035979999999999</c:v>
                </c:pt>
                <c:pt idx="58">
                  <c:v>-2.1113866666666659</c:v>
                </c:pt>
                <c:pt idx="59">
                  <c:v>-2.1867933333333327</c:v>
                </c:pt>
                <c:pt idx="60">
                  <c:v>-2.2621999999999995</c:v>
                </c:pt>
              </c:numCache>
            </c:numRef>
          </c:xVal>
          <c:yVal>
            <c:numRef>
              <c:f>'Distribución de t '!$C$195:$C$255</c:f>
              <c:numCache>
                <c:formatCode>General</c:formatCode>
                <c:ptCount val="61"/>
                <c:pt idx="0">
                  <c:v>4.0858916967422498E-2</c:v>
                </c:pt>
                <c:pt idx="1">
                  <c:v>4.6079935537762358E-2</c:v>
                </c:pt>
                <c:pt idx="2">
                  <c:v>5.1902491132558168E-2</c:v>
                </c:pt>
                <c:pt idx="3">
                  <c:v>5.83774269566932E-2</c:v>
                </c:pt>
                <c:pt idx="4">
                  <c:v>6.5555267405530804E-2</c:v>
                </c:pt>
                <c:pt idx="5">
                  <c:v>7.3484896675399161E-2</c:v>
                </c:pt>
                <c:pt idx="6">
                  <c:v>8.2211946614545298E-2</c:v>
                </c:pt>
                <c:pt idx="7">
                  <c:v>9.1776881595077991E-2</c:v>
                </c:pt>
                <c:pt idx="8">
                  <c:v>0.10221278148438405</c:v>
                </c:pt>
                <c:pt idx="9">
                  <c:v>0.11354284157466588</c:v>
                </c:pt>
                <c:pt idx="10">
                  <c:v>0.12577763073028853</c:v>
                </c:pt>
                <c:pt idx="11">
                  <c:v>0.13891217575718268</c:v>
                </c:pt>
                <c:pt idx="12">
                  <c:v>0.15292297025167637</c:v>
                </c:pt>
                <c:pt idx="13">
                  <c:v>0.16776503842873872</c:v>
                </c:pt>
                <c:pt idx="14">
                  <c:v>0.18336921637455786</c:v>
                </c:pt>
                <c:pt idx="15">
                  <c:v>0.19963984175222824</c:v>
                </c:pt>
                <c:pt idx="16">
                  <c:v>0.21645306447473908</c:v>
                </c:pt>
                <c:pt idx="17">
                  <c:v>0.23365600107797951</c:v>
                </c:pt>
                <c:pt idx="18">
                  <c:v>0.25106695027775328</c:v>
                </c:pt>
                <c:pt idx="19">
                  <c:v>0.2684768627948575</c:v>
                </c:pt>
                <c:pt idx="20">
                  <c:v>0.2856522124707177</c:v>
                </c:pt>
                <c:pt idx="21">
                  <c:v>0.3023393473251712</c:v>
                </c:pt>
                <c:pt idx="22">
                  <c:v>0.31827031035179426</c:v>
                </c:pt>
                <c:pt idx="23">
                  <c:v>0.3331700151950388</c:v>
                </c:pt>
                <c:pt idx="24">
                  <c:v>0.3467645490094603</c:v>
                </c:pt>
                <c:pt idx="25">
                  <c:v>0.35879026387046575</c:v>
                </c:pt>
                <c:pt idx="26">
                  <c:v>0.36900322079686571</c:v>
                </c:pt>
                <c:pt idx="27">
                  <c:v>0.37718847872500111</c:v>
                </c:pt>
                <c:pt idx="28">
                  <c:v>0.38316868523366632</c:v>
                </c:pt>
                <c:pt idx="29">
                  <c:v>0.3868114339948201</c:v>
                </c:pt>
                <c:pt idx="30">
                  <c:v>0.38803490887166864</c:v>
                </c:pt>
                <c:pt idx="31">
                  <c:v>0.38681143399482015</c:v>
                </c:pt>
                <c:pt idx="32">
                  <c:v>0.38316868523366637</c:v>
                </c:pt>
                <c:pt idx="33">
                  <c:v>0.37718847872500111</c:v>
                </c:pt>
                <c:pt idx="34">
                  <c:v>0.36900322079686582</c:v>
                </c:pt>
                <c:pt idx="35">
                  <c:v>0.35879026387046586</c:v>
                </c:pt>
                <c:pt idx="36">
                  <c:v>0.34676454900946041</c:v>
                </c:pt>
                <c:pt idx="37">
                  <c:v>0.33317001519503897</c:v>
                </c:pt>
                <c:pt idx="38">
                  <c:v>0.31827031035179443</c:v>
                </c:pt>
                <c:pt idx="39">
                  <c:v>0.30233934732517137</c:v>
                </c:pt>
                <c:pt idx="40">
                  <c:v>0.28565221247071781</c:v>
                </c:pt>
                <c:pt idx="41">
                  <c:v>0.26847686279485766</c:v>
                </c:pt>
                <c:pt idx="42">
                  <c:v>0.25106695027775344</c:v>
                </c:pt>
                <c:pt idx="43">
                  <c:v>0.23365600107797968</c:v>
                </c:pt>
                <c:pt idx="44">
                  <c:v>0.21645306447473922</c:v>
                </c:pt>
                <c:pt idx="45">
                  <c:v>0.19963984175222838</c:v>
                </c:pt>
                <c:pt idx="46">
                  <c:v>0.18336921637455805</c:v>
                </c:pt>
                <c:pt idx="47">
                  <c:v>0.16776503842873883</c:v>
                </c:pt>
                <c:pt idx="48">
                  <c:v>0.15292297025167645</c:v>
                </c:pt>
                <c:pt idx="49">
                  <c:v>0.13891217575718276</c:v>
                </c:pt>
                <c:pt idx="50">
                  <c:v>0.12577763073028869</c:v>
                </c:pt>
                <c:pt idx="51">
                  <c:v>0.11354284157466596</c:v>
                </c:pt>
                <c:pt idx="52">
                  <c:v>0.1022127814843841</c:v>
                </c:pt>
                <c:pt idx="53">
                  <c:v>9.1776881595078075E-2</c:v>
                </c:pt>
                <c:pt idx="54">
                  <c:v>8.2211946614545367E-2</c:v>
                </c:pt>
                <c:pt idx="55">
                  <c:v>7.3484896675399244E-2</c:v>
                </c:pt>
                <c:pt idx="56">
                  <c:v>6.5555267405530873E-2</c:v>
                </c:pt>
                <c:pt idx="57">
                  <c:v>5.8377426956693235E-2</c:v>
                </c:pt>
                <c:pt idx="58">
                  <c:v>5.1902491132558223E-2</c:v>
                </c:pt>
                <c:pt idx="59">
                  <c:v>4.6079935537762386E-2</c:v>
                </c:pt>
                <c:pt idx="60">
                  <c:v>4.0858916967422505E-2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0BE-4269-8A45-8DDC4DB455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7501199"/>
        <c:axId val="2007498703"/>
      </c:scatterChart>
      <c:valAx>
        <c:axId val="20075011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007498703"/>
        <c:crosses val="autoZero"/>
        <c:crossBetween val="midCat"/>
      </c:valAx>
      <c:valAx>
        <c:axId val="2007498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f(t)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0075011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'Calcula Tstudent de una muestra'!$D$5</c:f>
          <c:strCache>
            <c:ptCount val="1"/>
            <c:pt idx="0">
              <c:v>15.9</c:v>
            </c:pt>
          </c:strCache>
        </c:strRef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'Distribución de t '!$B$9:$C$9</c:f>
              <c:strCache>
                <c:ptCount val="1"/>
                <c:pt idx="0">
                  <c:v>t student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'Distribución de t '!$B$11:$B$51</c:f>
              <c:numCache>
                <c:formatCode>General</c:formatCode>
                <c:ptCount val="41"/>
                <c:pt idx="0">
                  <c:v>-4.5</c:v>
                </c:pt>
                <c:pt idx="1">
                  <c:v>-4.2750000000000004</c:v>
                </c:pt>
                <c:pt idx="2">
                  <c:v>-4.0500000000000007</c:v>
                </c:pt>
                <c:pt idx="3">
                  <c:v>-3.8250000000000006</c:v>
                </c:pt>
                <c:pt idx="4">
                  <c:v>-3.6000000000000005</c:v>
                </c:pt>
                <c:pt idx="5">
                  <c:v>-3.3750000000000004</c:v>
                </c:pt>
                <c:pt idx="6">
                  <c:v>-3.1500000000000004</c:v>
                </c:pt>
                <c:pt idx="7">
                  <c:v>-2.9250000000000003</c:v>
                </c:pt>
                <c:pt idx="8">
                  <c:v>-2.7</c:v>
                </c:pt>
                <c:pt idx="9">
                  <c:v>-2.4750000000000001</c:v>
                </c:pt>
                <c:pt idx="10">
                  <c:v>-2.25</c:v>
                </c:pt>
                <c:pt idx="11">
                  <c:v>-2.0249999999999999</c:v>
                </c:pt>
                <c:pt idx="12">
                  <c:v>-1.7999999999999998</c:v>
                </c:pt>
                <c:pt idx="13">
                  <c:v>-1.5749999999999997</c:v>
                </c:pt>
                <c:pt idx="14">
                  <c:v>-1.3499999999999996</c:v>
                </c:pt>
                <c:pt idx="15">
                  <c:v>-1.1249999999999996</c:v>
                </c:pt>
                <c:pt idx="16">
                  <c:v>-0.89999999999999958</c:v>
                </c:pt>
                <c:pt idx="17">
                  <c:v>-0.6749999999999996</c:v>
                </c:pt>
                <c:pt idx="18">
                  <c:v>-0.44999999999999962</c:v>
                </c:pt>
                <c:pt idx="19">
                  <c:v>-0.22499999999999962</c:v>
                </c:pt>
                <c:pt idx="20">
                  <c:v>3.8857805861880479E-16</c:v>
                </c:pt>
                <c:pt idx="21">
                  <c:v>0.22500000000000039</c:v>
                </c:pt>
                <c:pt idx="22">
                  <c:v>0.4500000000000004</c:v>
                </c:pt>
                <c:pt idx="23">
                  <c:v>0.67500000000000038</c:v>
                </c:pt>
                <c:pt idx="24">
                  <c:v>0.90000000000000036</c:v>
                </c:pt>
                <c:pt idx="25">
                  <c:v>1.1250000000000004</c:v>
                </c:pt>
                <c:pt idx="26">
                  <c:v>1.3500000000000005</c:v>
                </c:pt>
                <c:pt idx="27">
                  <c:v>1.5750000000000006</c:v>
                </c:pt>
                <c:pt idx="28">
                  <c:v>1.8000000000000007</c:v>
                </c:pt>
                <c:pt idx="29">
                  <c:v>2.0250000000000008</c:v>
                </c:pt>
                <c:pt idx="30">
                  <c:v>2.2500000000000009</c:v>
                </c:pt>
                <c:pt idx="31">
                  <c:v>2.475000000000001</c:v>
                </c:pt>
                <c:pt idx="32">
                  <c:v>2.7000000000000011</c:v>
                </c:pt>
                <c:pt idx="33">
                  <c:v>2.9250000000000012</c:v>
                </c:pt>
                <c:pt idx="34">
                  <c:v>3.1500000000000012</c:v>
                </c:pt>
                <c:pt idx="35">
                  <c:v>3.3750000000000013</c:v>
                </c:pt>
                <c:pt idx="36">
                  <c:v>3.6000000000000014</c:v>
                </c:pt>
                <c:pt idx="37">
                  <c:v>3.8250000000000015</c:v>
                </c:pt>
                <c:pt idx="38">
                  <c:v>4.0500000000000016</c:v>
                </c:pt>
                <c:pt idx="39">
                  <c:v>4.2750000000000012</c:v>
                </c:pt>
                <c:pt idx="40">
                  <c:v>4.5000000000000009</c:v>
                </c:pt>
              </c:numCache>
            </c:numRef>
          </c:xVal>
          <c:yVal>
            <c:numRef>
              <c:f>'Distribución de t '!$C$11:$C$51</c:f>
              <c:numCache>
                <c:formatCode>General</c:formatCode>
                <c:ptCount val="41"/>
                <c:pt idx="0">
                  <c:v>1.0701730080679912E-3</c:v>
                </c:pt>
                <c:pt idx="1">
                  <c:v>1.5177833718631713E-3</c:v>
                </c:pt>
                <c:pt idx="2">
                  <c:v>2.1662124367681241E-3</c:v>
                </c:pt>
                <c:pt idx="3">
                  <c:v>3.1096198754805397E-3</c:v>
                </c:pt>
                <c:pt idx="4">
                  <c:v>4.4866445690837633E-3</c:v>
                </c:pt>
                <c:pt idx="5">
                  <c:v>6.5002589306338921E-3</c:v>
                </c:pt>
                <c:pt idx="6">
                  <c:v>9.444756715201421E-3</c:v>
                </c:pt>
                <c:pt idx="7">
                  <c:v>1.3740478845778725E-2</c:v>
                </c:pt>
                <c:pt idx="8">
                  <c:v>1.9974592291515963E-2</c:v>
                </c:pt>
                <c:pt idx="9">
                  <c:v>2.8941211033718214E-2</c:v>
                </c:pt>
                <c:pt idx="10">
                  <c:v>4.166493108275391E-2</c:v>
                </c:pt>
                <c:pt idx="11">
                  <c:v>5.9377685963550988E-2</c:v>
                </c:pt>
                <c:pt idx="12">
                  <c:v>8.3401959822139882E-2</c:v>
                </c:pt>
                <c:pt idx="13">
                  <c:v>0.11488297872595632</c:v>
                </c:pt>
                <c:pt idx="14">
                  <c:v>0.15432822907236055</c:v>
                </c:pt>
                <c:pt idx="15">
                  <c:v>0.20098163142768968</c:v>
                </c:pt>
                <c:pt idx="16">
                  <c:v>0.25219606625511587</c:v>
                </c:pt>
                <c:pt idx="17">
                  <c:v>0.30313225062433563</c:v>
                </c:pt>
                <c:pt idx="18">
                  <c:v>0.34717961281825055</c:v>
                </c:pt>
                <c:pt idx="19">
                  <c:v>0.37730320181987498</c:v>
                </c:pt>
                <c:pt idx="20">
                  <c:v>0.38803490887166864</c:v>
                </c:pt>
                <c:pt idx="21">
                  <c:v>0.37730320181987487</c:v>
                </c:pt>
                <c:pt idx="22">
                  <c:v>0.34717961281825038</c:v>
                </c:pt>
                <c:pt idx="23">
                  <c:v>0.30313225062433541</c:v>
                </c:pt>
                <c:pt idx="24">
                  <c:v>0.25219606625511565</c:v>
                </c:pt>
                <c:pt idx="25">
                  <c:v>0.20098163142768949</c:v>
                </c:pt>
                <c:pt idx="26">
                  <c:v>0.15432822907236035</c:v>
                </c:pt>
                <c:pt idx="27">
                  <c:v>0.11488297872595617</c:v>
                </c:pt>
                <c:pt idx="28">
                  <c:v>8.3401959822139757E-2</c:v>
                </c:pt>
                <c:pt idx="29">
                  <c:v>5.9377685963550898E-2</c:v>
                </c:pt>
                <c:pt idx="30">
                  <c:v>4.1664931082753855E-2</c:v>
                </c:pt>
                <c:pt idx="31">
                  <c:v>2.8941211033718158E-2</c:v>
                </c:pt>
                <c:pt idx="32">
                  <c:v>1.9974592291515946E-2</c:v>
                </c:pt>
                <c:pt idx="33">
                  <c:v>1.3740478845778704E-2</c:v>
                </c:pt>
                <c:pt idx="34">
                  <c:v>9.4447567152014054E-3</c:v>
                </c:pt>
                <c:pt idx="35">
                  <c:v>6.5002589306338869E-3</c:v>
                </c:pt>
                <c:pt idx="36">
                  <c:v>4.4866445690837546E-3</c:v>
                </c:pt>
                <c:pt idx="37">
                  <c:v>3.1096198754805337E-3</c:v>
                </c:pt>
                <c:pt idx="38">
                  <c:v>2.1662124367681219E-3</c:v>
                </c:pt>
                <c:pt idx="39">
                  <c:v>1.5177833718631681E-3</c:v>
                </c:pt>
                <c:pt idx="40">
                  <c:v>1.0701730080679901E-3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F1A-4FDA-B707-DD720118CBBA}"/>
            </c:ext>
          </c:extLst>
        </c:ser>
        <c:ser>
          <c:idx val="1"/>
          <c:order val="1"/>
          <c:tx>
            <c:strRef>
              <c:f>'Distribución de t '!$B$57:$C$57</c:f>
              <c:strCache>
                <c:ptCount val="1"/>
                <c:pt idx="0">
                  <c:v>Tabla 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minus"/>
            <c:errValType val="percentage"/>
            <c:noEndCap val="0"/>
            <c:val val="100"/>
            <c:spPr>
              <a:noFill/>
              <a:ln w="63500" cap="flat" cmpd="sng" algn="ctr">
                <a:solidFill>
                  <a:srgbClr val="C00000"/>
                </a:solidFill>
                <a:round/>
              </a:ln>
              <a:effectLst/>
            </c:spPr>
          </c:errBars>
          <c:xVal>
            <c:numRef>
              <c:f>'Distribución de t '!$B$59:$B$119</c:f>
              <c:numCache>
                <c:formatCode>General</c:formatCode>
                <c:ptCount val="61"/>
                <c:pt idx="0">
                  <c:v>-4.5</c:v>
                </c:pt>
                <c:pt idx="1">
                  <c:v>-4.4627033333333337</c:v>
                </c:pt>
                <c:pt idx="2">
                  <c:v>-4.4254066666666674</c:v>
                </c:pt>
                <c:pt idx="3">
                  <c:v>-4.3881100000000011</c:v>
                </c:pt>
                <c:pt idx="4">
                  <c:v>-4.3508133333333348</c:v>
                </c:pt>
                <c:pt idx="5">
                  <c:v>-4.3135166666666684</c:v>
                </c:pt>
                <c:pt idx="6">
                  <c:v>-4.2762200000000021</c:v>
                </c:pt>
                <c:pt idx="7">
                  <c:v>-4.2389233333333358</c:v>
                </c:pt>
                <c:pt idx="8">
                  <c:v>-4.2016266666666695</c:v>
                </c:pt>
                <c:pt idx="9">
                  <c:v>-4.1643300000000032</c:v>
                </c:pt>
                <c:pt idx="10">
                  <c:v>-4.1270333333333369</c:v>
                </c:pt>
                <c:pt idx="11">
                  <c:v>-4.0897366666666706</c:v>
                </c:pt>
                <c:pt idx="12">
                  <c:v>-4.0524400000000043</c:v>
                </c:pt>
                <c:pt idx="13">
                  <c:v>-4.0151433333333379</c:v>
                </c:pt>
                <c:pt idx="14">
                  <c:v>-3.9778466666666712</c:v>
                </c:pt>
                <c:pt idx="15">
                  <c:v>-3.9405500000000044</c:v>
                </c:pt>
                <c:pt idx="16">
                  <c:v>-3.9032533333333377</c:v>
                </c:pt>
                <c:pt idx="17">
                  <c:v>-3.8659566666666709</c:v>
                </c:pt>
                <c:pt idx="18">
                  <c:v>-3.8286600000000042</c:v>
                </c:pt>
                <c:pt idx="19">
                  <c:v>-3.7913633333333374</c:v>
                </c:pt>
                <c:pt idx="20">
                  <c:v>-3.7540666666666707</c:v>
                </c:pt>
                <c:pt idx="21">
                  <c:v>-3.7167700000000039</c:v>
                </c:pt>
                <c:pt idx="22">
                  <c:v>-3.6794733333333371</c:v>
                </c:pt>
                <c:pt idx="23">
                  <c:v>-3.6421766666666704</c:v>
                </c:pt>
                <c:pt idx="24">
                  <c:v>-3.6048800000000036</c:v>
                </c:pt>
                <c:pt idx="25">
                  <c:v>-3.5675833333333369</c:v>
                </c:pt>
                <c:pt idx="26">
                  <c:v>-3.5302866666666701</c:v>
                </c:pt>
                <c:pt idx="27">
                  <c:v>-3.4929900000000034</c:v>
                </c:pt>
                <c:pt idx="28">
                  <c:v>-3.4556933333333366</c:v>
                </c:pt>
                <c:pt idx="29">
                  <c:v>-3.4183966666666699</c:v>
                </c:pt>
                <c:pt idx="30">
                  <c:v>-3.3811000000000031</c:v>
                </c:pt>
                <c:pt idx="31">
                  <c:v>-3.3438033333333363</c:v>
                </c:pt>
                <c:pt idx="32">
                  <c:v>-3.3065066666666696</c:v>
                </c:pt>
                <c:pt idx="33">
                  <c:v>-3.2692100000000028</c:v>
                </c:pt>
                <c:pt idx="34">
                  <c:v>-3.2319133333333361</c:v>
                </c:pt>
                <c:pt idx="35">
                  <c:v>-3.1946166666666693</c:v>
                </c:pt>
                <c:pt idx="36">
                  <c:v>-3.1573200000000026</c:v>
                </c:pt>
                <c:pt idx="37">
                  <c:v>-3.1200233333333358</c:v>
                </c:pt>
                <c:pt idx="38">
                  <c:v>-3.0827266666666691</c:v>
                </c:pt>
                <c:pt idx="39">
                  <c:v>-3.0454300000000023</c:v>
                </c:pt>
                <c:pt idx="40">
                  <c:v>-3.0081333333333355</c:v>
                </c:pt>
                <c:pt idx="41">
                  <c:v>-2.9708366666666688</c:v>
                </c:pt>
                <c:pt idx="42">
                  <c:v>-2.933540000000002</c:v>
                </c:pt>
                <c:pt idx="43">
                  <c:v>-2.8962433333333353</c:v>
                </c:pt>
                <c:pt idx="44">
                  <c:v>-2.8589466666666685</c:v>
                </c:pt>
                <c:pt idx="45">
                  <c:v>-2.8216500000000018</c:v>
                </c:pt>
                <c:pt idx="46">
                  <c:v>-2.784353333333335</c:v>
                </c:pt>
                <c:pt idx="47">
                  <c:v>-2.7470566666666683</c:v>
                </c:pt>
                <c:pt idx="48">
                  <c:v>-2.7097600000000015</c:v>
                </c:pt>
                <c:pt idx="49">
                  <c:v>-2.6724633333333347</c:v>
                </c:pt>
                <c:pt idx="50">
                  <c:v>-2.635166666666668</c:v>
                </c:pt>
                <c:pt idx="51">
                  <c:v>-2.5978700000000012</c:v>
                </c:pt>
                <c:pt idx="52">
                  <c:v>-2.5605733333333345</c:v>
                </c:pt>
                <c:pt idx="53">
                  <c:v>-2.5232766666666677</c:v>
                </c:pt>
                <c:pt idx="54">
                  <c:v>-2.485980000000001</c:v>
                </c:pt>
                <c:pt idx="55">
                  <c:v>-2.4486833333333342</c:v>
                </c:pt>
                <c:pt idx="56">
                  <c:v>-2.4113866666666675</c:v>
                </c:pt>
                <c:pt idx="57">
                  <c:v>-2.3740900000000007</c:v>
                </c:pt>
                <c:pt idx="58">
                  <c:v>-2.3367933333333339</c:v>
                </c:pt>
                <c:pt idx="59">
                  <c:v>-2.2994966666666672</c:v>
                </c:pt>
                <c:pt idx="60">
                  <c:v>-2.2622000000000004</c:v>
                </c:pt>
              </c:numCache>
            </c:numRef>
          </c:xVal>
          <c:yVal>
            <c:numRef>
              <c:f>'Distribución de t '!$C$59:$C$119</c:f>
              <c:numCache>
                <c:formatCode>General</c:formatCode>
                <c:ptCount val="61"/>
                <c:pt idx="0">
                  <c:v>1.0701730080679912E-3</c:v>
                </c:pt>
                <c:pt idx="1">
                  <c:v>1.1334783086345542E-3</c:v>
                </c:pt>
                <c:pt idx="2">
                  <c:v>1.2007464180160464E-3</c:v>
                </c:pt>
                <c:pt idx="3">
                  <c:v>1.2722358833097322E-3</c:v>
                </c:pt>
                <c:pt idx="4">
                  <c:v>1.3482225293523361E-3</c:v>
                </c:pt>
                <c:pt idx="5">
                  <c:v>1.4290006144548047E-3</c:v>
                </c:pt>
                <c:pt idx="6">
                  <c:v>1.5148840607426737E-3</c:v>
                </c:pt>
                <c:pt idx="7">
                  <c:v>1.6062077634102863E-3</c:v>
                </c:pt>
                <c:pt idx="8">
                  <c:v>1.7033289833694638E-3</c:v>
                </c:pt>
                <c:pt idx="9">
                  <c:v>1.8066288279408131E-3</c:v>
                </c:pt>
                <c:pt idx="10">
                  <c:v>1.9165138243962447E-3</c:v>
                </c:pt>
                <c:pt idx="11">
                  <c:v>2.0334175913118866E-3</c:v>
                </c:pt>
                <c:pt idx="12">
                  <c:v>2.1578026128281766E-3</c:v>
                </c:pt>
                <c:pt idx="13">
                  <c:v>2.2901621210350007E-3</c:v>
                </c:pt>
                <c:pt idx="14">
                  <c:v>2.4310220918001744E-3</c:v>
                </c:pt>
                <c:pt idx="15">
                  <c:v>2.5809433594346917E-3</c:v>
                </c:pt>
                <c:pt idx="16">
                  <c:v>2.7405238556327113E-3</c:v>
                </c:pt>
                <c:pt idx="17">
                  <c:v>2.9104009781322489E-3</c:v>
                </c:pt>
                <c:pt idx="18">
                  <c:v>3.0912540945072357E-3</c:v>
                </c:pt>
                <c:pt idx="19">
                  <c:v>3.2838071864155459E-3</c:v>
                </c:pt>
                <c:pt idx="20">
                  <c:v>3.4888316394823056E-3</c:v>
                </c:pt>
                <c:pt idx="21">
                  <c:v>3.7071491837838413E-3</c:v>
                </c:pt>
                <c:pt idx="22">
                  <c:v>3.9396349896047957E-3</c:v>
                </c:pt>
                <c:pt idx="23">
                  <c:v>4.1872209227575286E-3</c:v>
                </c:pt>
                <c:pt idx="24">
                  <c:v>4.4508989632663955E-3</c:v>
                </c:pt>
                <c:pt idx="25">
                  <c:v>4.7317247906157852E-3</c:v>
                </c:pt>
                <c:pt idx="26">
                  <c:v>5.0308215380249809E-3</c:v>
                </c:pt>
                <c:pt idx="27">
                  <c:v>5.3493837173280165E-3</c:v>
                </c:pt>
                <c:pt idx="28">
                  <c:v>5.6886813149852706E-3</c:v>
                </c:pt>
                <c:pt idx="29">
                  <c:v>6.0500640585155543E-3</c:v>
                </c:pt>
                <c:pt idx="30">
                  <c:v>6.4349658511928063E-3</c:v>
                </c:pt>
                <c:pt idx="31">
                  <c:v>6.8449093711774349E-3</c:v>
                </c:pt>
                <c:pt idx="32">
                  <c:v>7.2815108293253347E-3</c:v>
                </c:pt>
                <c:pt idx="33">
                  <c:v>7.7464848777129506E-3</c:v>
                </c:pt>
                <c:pt idx="34">
                  <c:v>8.2416496584082673E-3</c:v>
                </c:pt>
                <c:pt idx="35">
                  <c:v>8.7689319791776112E-3</c:v>
                </c:pt>
                <c:pt idx="36">
                  <c:v>9.3303725996200654E-3</c:v>
                </c:pt>
                <c:pt idx="37">
                  <c:v>9.9281316076350878E-3</c:v>
                </c:pt>
                <c:pt idx="38">
                  <c:v>1.0564493862127215E-2</c:v>
                </c:pt>
                <c:pt idx="39">
                  <c:v>1.1241874473406238E-2</c:v>
                </c:pt>
                <c:pt idx="40">
                  <c:v>1.1962824287823895E-2</c:v>
                </c:pt>
                <c:pt idx="41">
                  <c:v>1.2730035337774443E-2</c:v>
                </c:pt>
                <c:pt idx="42">
                  <c:v>1.3546346212251944E-2</c:v>
                </c:pt>
                <c:pt idx="43">
                  <c:v>1.4414747296683152E-2</c:v>
                </c:pt>
                <c:pt idx="44">
                  <c:v>1.5338385823724238E-2</c:v>
                </c:pt>
                <c:pt idx="45">
                  <c:v>1.6320570669114867E-2</c:v>
                </c:pt>
                <c:pt idx="46">
                  <c:v>1.7364776818518841E-2</c:v>
                </c:pt>
                <c:pt idx="47">
                  <c:v>1.8474649422555285E-2</c:v>
                </c:pt>
                <c:pt idx="48">
                  <c:v>1.9654007347953539E-2</c:v>
                </c:pt>
                <c:pt idx="49">
                  <c:v>2.0906846122977888E-2</c:v>
                </c:pt>
                <c:pt idx="50">
                  <c:v>2.22373401650088E-2</c:v>
                </c:pt>
                <c:pt idx="51">
                  <c:v>2.3649844167498314E-2</c:v>
                </c:pt>
                <c:pt idx="52">
                  <c:v>2.5148893512516327E-2</c:v>
                </c:pt>
                <c:pt idx="53">
                  <c:v>2.6739203563876653E-2</c:v>
                </c:pt>
                <c:pt idx="54">
                  <c:v>2.842566768450637E-2</c:v>
                </c:pt>
                <c:pt idx="55">
                  <c:v>3.0213353810449921E-2</c:v>
                </c:pt>
                <c:pt idx="56">
                  <c:v>3.2107499402873468E-2</c:v>
                </c:pt>
                <c:pt idx="57">
                  <c:v>3.4113504588868873E-2</c:v>
                </c:pt>
                <c:pt idx="58">
                  <c:v>3.623692329200888E-2</c:v>
                </c:pt>
                <c:pt idx="59">
                  <c:v>3.8483452144767387E-2</c:v>
                </c:pt>
                <c:pt idx="60">
                  <c:v>4.085891696742245E-2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F1A-4FDA-B707-DD720118CBBA}"/>
            </c:ext>
          </c:extLst>
        </c:ser>
        <c:ser>
          <c:idx val="2"/>
          <c:order val="2"/>
          <c:tx>
            <c:strRef>
              <c:f>'Distribución de t '!$B$125:$C$125</c:f>
              <c:strCache>
                <c:ptCount val="1"/>
                <c:pt idx="0">
                  <c:v>Tabla 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minus"/>
            <c:errValType val="percentage"/>
            <c:noEndCap val="1"/>
            <c:val val="100"/>
            <c:spPr>
              <a:noFill/>
              <a:ln w="63500" cap="flat" cmpd="sng" algn="ctr">
                <a:solidFill>
                  <a:srgbClr val="C00000"/>
                </a:solidFill>
                <a:round/>
              </a:ln>
              <a:effectLst/>
            </c:spPr>
          </c:errBars>
          <c:xVal>
            <c:numRef>
              <c:f>'Distribución de t '!$B$127:$B$187</c:f>
              <c:numCache>
                <c:formatCode>General</c:formatCode>
                <c:ptCount val="61"/>
                <c:pt idx="0">
                  <c:v>4.5000000000000009</c:v>
                </c:pt>
                <c:pt idx="1">
                  <c:v>4.4627033333333346</c:v>
                </c:pt>
                <c:pt idx="2">
                  <c:v>4.4254066666666683</c:v>
                </c:pt>
                <c:pt idx="3">
                  <c:v>4.388110000000002</c:v>
                </c:pt>
                <c:pt idx="4">
                  <c:v>4.3508133333333356</c:v>
                </c:pt>
                <c:pt idx="5">
                  <c:v>4.3135166666666693</c:v>
                </c:pt>
                <c:pt idx="6">
                  <c:v>4.276220000000003</c:v>
                </c:pt>
                <c:pt idx="7">
                  <c:v>4.2389233333333367</c:v>
                </c:pt>
                <c:pt idx="8">
                  <c:v>4.2016266666666704</c:v>
                </c:pt>
                <c:pt idx="9">
                  <c:v>4.1643300000000041</c:v>
                </c:pt>
                <c:pt idx="10">
                  <c:v>4.1270333333333378</c:v>
                </c:pt>
                <c:pt idx="11">
                  <c:v>4.0897366666666715</c:v>
                </c:pt>
                <c:pt idx="12">
                  <c:v>4.0524400000000051</c:v>
                </c:pt>
                <c:pt idx="13">
                  <c:v>4.0151433333333388</c:v>
                </c:pt>
                <c:pt idx="14">
                  <c:v>3.9778466666666721</c:v>
                </c:pt>
                <c:pt idx="15">
                  <c:v>3.9405500000000053</c:v>
                </c:pt>
                <c:pt idx="16">
                  <c:v>3.9032533333333386</c:v>
                </c:pt>
                <c:pt idx="17">
                  <c:v>3.8659566666666718</c:v>
                </c:pt>
                <c:pt idx="18">
                  <c:v>3.8286600000000051</c:v>
                </c:pt>
                <c:pt idx="19">
                  <c:v>3.7913633333333383</c:v>
                </c:pt>
                <c:pt idx="20">
                  <c:v>3.7540666666666715</c:v>
                </c:pt>
                <c:pt idx="21">
                  <c:v>3.7167700000000048</c:v>
                </c:pt>
                <c:pt idx="22">
                  <c:v>3.679473333333338</c:v>
                </c:pt>
                <c:pt idx="23">
                  <c:v>3.6421766666666713</c:v>
                </c:pt>
                <c:pt idx="24">
                  <c:v>3.6048800000000045</c:v>
                </c:pt>
                <c:pt idx="25">
                  <c:v>3.5675833333333378</c:v>
                </c:pt>
                <c:pt idx="26">
                  <c:v>3.530286666666671</c:v>
                </c:pt>
                <c:pt idx="27">
                  <c:v>3.4929900000000043</c:v>
                </c:pt>
                <c:pt idx="28">
                  <c:v>3.4556933333333375</c:v>
                </c:pt>
                <c:pt idx="29">
                  <c:v>3.4183966666666707</c:v>
                </c:pt>
                <c:pt idx="30">
                  <c:v>3.381100000000004</c:v>
                </c:pt>
                <c:pt idx="31">
                  <c:v>3.3438033333333372</c:v>
                </c:pt>
                <c:pt idx="32">
                  <c:v>3.3065066666666705</c:v>
                </c:pt>
                <c:pt idx="33">
                  <c:v>3.2692100000000037</c:v>
                </c:pt>
                <c:pt idx="34">
                  <c:v>3.231913333333337</c:v>
                </c:pt>
                <c:pt idx="35">
                  <c:v>3.1946166666666702</c:v>
                </c:pt>
                <c:pt idx="36">
                  <c:v>3.1573200000000035</c:v>
                </c:pt>
                <c:pt idx="37">
                  <c:v>3.1200233333333367</c:v>
                </c:pt>
                <c:pt idx="38">
                  <c:v>3.0827266666666699</c:v>
                </c:pt>
                <c:pt idx="39">
                  <c:v>3.0454300000000032</c:v>
                </c:pt>
                <c:pt idx="40">
                  <c:v>3.0081333333333364</c:v>
                </c:pt>
                <c:pt idx="41">
                  <c:v>2.9708366666666697</c:v>
                </c:pt>
                <c:pt idx="42">
                  <c:v>2.9335400000000029</c:v>
                </c:pt>
                <c:pt idx="43">
                  <c:v>2.8962433333333362</c:v>
                </c:pt>
                <c:pt idx="44">
                  <c:v>2.8589466666666694</c:v>
                </c:pt>
                <c:pt idx="45">
                  <c:v>2.8216500000000027</c:v>
                </c:pt>
                <c:pt idx="46">
                  <c:v>2.7843533333333359</c:v>
                </c:pt>
                <c:pt idx="47">
                  <c:v>2.7470566666666691</c:v>
                </c:pt>
                <c:pt idx="48">
                  <c:v>2.7097600000000024</c:v>
                </c:pt>
                <c:pt idx="49">
                  <c:v>2.6724633333333356</c:v>
                </c:pt>
                <c:pt idx="50">
                  <c:v>2.6351666666666689</c:v>
                </c:pt>
                <c:pt idx="51">
                  <c:v>2.5978700000000021</c:v>
                </c:pt>
                <c:pt idx="52">
                  <c:v>2.5605733333333354</c:v>
                </c:pt>
                <c:pt idx="53">
                  <c:v>2.5232766666666686</c:v>
                </c:pt>
                <c:pt idx="54">
                  <c:v>2.4859800000000019</c:v>
                </c:pt>
                <c:pt idx="55">
                  <c:v>2.4486833333333351</c:v>
                </c:pt>
                <c:pt idx="56">
                  <c:v>2.4113866666666683</c:v>
                </c:pt>
                <c:pt idx="57">
                  <c:v>2.3740900000000016</c:v>
                </c:pt>
                <c:pt idx="58">
                  <c:v>2.3367933333333348</c:v>
                </c:pt>
                <c:pt idx="59">
                  <c:v>2.2994966666666681</c:v>
                </c:pt>
                <c:pt idx="60">
                  <c:v>2.2622000000000013</c:v>
                </c:pt>
              </c:numCache>
            </c:numRef>
          </c:xVal>
          <c:yVal>
            <c:numRef>
              <c:f>'Distribución de t '!$C$127:$C$187</c:f>
              <c:numCache>
                <c:formatCode>General</c:formatCode>
                <c:ptCount val="61"/>
                <c:pt idx="0">
                  <c:v>1.0701730080679901E-3</c:v>
                </c:pt>
                <c:pt idx="1">
                  <c:v>1.1334783086345529E-3</c:v>
                </c:pt>
                <c:pt idx="2">
                  <c:v>1.2007464180160429E-3</c:v>
                </c:pt>
                <c:pt idx="3">
                  <c:v>1.2722358833097299E-3</c:v>
                </c:pt>
                <c:pt idx="4">
                  <c:v>1.3482225293523348E-3</c:v>
                </c:pt>
                <c:pt idx="5">
                  <c:v>1.4290006144548021E-3</c:v>
                </c:pt>
                <c:pt idx="6">
                  <c:v>1.5148840607426709E-3</c:v>
                </c:pt>
                <c:pt idx="7">
                  <c:v>1.6062077634102832E-3</c:v>
                </c:pt>
                <c:pt idx="8">
                  <c:v>1.7033289833694606E-3</c:v>
                </c:pt>
                <c:pt idx="9">
                  <c:v>1.8066288279408097E-3</c:v>
                </c:pt>
                <c:pt idx="10">
                  <c:v>1.9165138243962408E-3</c:v>
                </c:pt>
                <c:pt idx="11">
                  <c:v>2.0334175913118832E-3</c:v>
                </c:pt>
                <c:pt idx="12">
                  <c:v>2.1578026128281727E-3</c:v>
                </c:pt>
                <c:pt idx="13">
                  <c:v>2.2901621210349964E-3</c:v>
                </c:pt>
                <c:pt idx="14">
                  <c:v>2.4310220918001696E-3</c:v>
                </c:pt>
                <c:pt idx="15">
                  <c:v>2.5809433594346895E-3</c:v>
                </c:pt>
                <c:pt idx="16">
                  <c:v>2.7405238556327057E-3</c:v>
                </c:pt>
                <c:pt idx="17">
                  <c:v>2.9104009781322463E-3</c:v>
                </c:pt>
                <c:pt idx="18">
                  <c:v>3.0912540945072292E-3</c:v>
                </c:pt>
                <c:pt idx="19">
                  <c:v>3.2838071864155394E-3</c:v>
                </c:pt>
                <c:pt idx="20">
                  <c:v>3.4888316394823056E-3</c:v>
                </c:pt>
                <c:pt idx="21">
                  <c:v>3.7071491837838378E-3</c:v>
                </c:pt>
                <c:pt idx="22">
                  <c:v>3.9396349896047922E-3</c:v>
                </c:pt>
                <c:pt idx="23">
                  <c:v>4.1872209227575207E-3</c:v>
                </c:pt>
                <c:pt idx="24">
                  <c:v>4.4508989632663911E-3</c:v>
                </c:pt>
                <c:pt idx="25">
                  <c:v>4.7317247906157782E-3</c:v>
                </c:pt>
                <c:pt idx="26">
                  <c:v>5.0308215380249731E-3</c:v>
                </c:pt>
                <c:pt idx="27">
                  <c:v>5.3493837173280096E-3</c:v>
                </c:pt>
                <c:pt idx="28">
                  <c:v>5.688681314985262E-3</c:v>
                </c:pt>
                <c:pt idx="29">
                  <c:v>6.0500640585155448E-3</c:v>
                </c:pt>
                <c:pt idx="30">
                  <c:v>6.4349658511928011E-3</c:v>
                </c:pt>
                <c:pt idx="31">
                  <c:v>6.8449093711774314E-3</c:v>
                </c:pt>
                <c:pt idx="32">
                  <c:v>7.2815108293253173E-3</c:v>
                </c:pt>
                <c:pt idx="33">
                  <c:v>7.7464848777129384E-3</c:v>
                </c:pt>
                <c:pt idx="34">
                  <c:v>8.2416496584082604E-3</c:v>
                </c:pt>
                <c:pt idx="35">
                  <c:v>8.7689319791775956E-3</c:v>
                </c:pt>
                <c:pt idx="36">
                  <c:v>9.330372599620048E-3</c:v>
                </c:pt>
                <c:pt idx="37">
                  <c:v>9.9281316076350774E-3</c:v>
                </c:pt>
                <c:pt idx="38">
                  <c:v>1.0564493862127199E-2</c:v>
                </c:pt>
                <c:pt idx="39">
                  <c:v>1.1241874473406219E-2</c:v>
                </c:pt>
                <c:pt idx="40">
                  <c:v>1.1962824287823883E-2</c:v>
                </c:pt>
                <c:pt idx="41">
                  <c:v>1.2730035337774417E-2</c:v>
                </c:pt>
                <c:pt idx="42">
                  <c:v>1.3546346212251932E-2</c:v>
                </c:pt>
                <c:pt idx="43">
                  <c:v>1.4414747296683132E-2</c:v>
                </c:pt>
                <c:pt idx="44">
                  <c:v>1.5338385823724227E-2</c:v>
                </c:pt>
                <c:pt idx="45">
                  <c:v>1.6320570669114833E-2</c:v>
                </c:pt>
                <c:pt idx="46">
                  <c:v>1.7364776818518821E-2</c:v>
                </c:pt>
                <c:pt idx="47">
                  <c:v>1.847464942255524E-2</c:v>
                </c:pt>
                <c:pt idx="48">
                  <c:v>1.9654007347953525E-2</c:v>
                </c:pt>
                <c:pt idx="49">
                  <c:v>2.0906846122977864E-2</c:v>
                </c:pt>
                <c:pt idx="50">
                  <c:v>2.2237340165008765E-2</c:v>
                </c:pt>
                <c:pt idx="51">
                  <c:v>2.3649844167498279E-2</c:v>
                </c:pt>
                <c:pt idx="52">
                  <c:v>2.5148893512516288E-2</c:v>
                </c:pt>
                <c:pt idx="53">
                  <c:v>2.6739203563876632E-2</c:v>
                </c:pt>
                <c:pt idx="54">
                  <c:v>2.8425667684506332E-2</c:v>
                </c:pt>
                <c:pt idx="55">
                  <c:v>3.0213353810449848E-2</c:v>
                </c:pt>
                <c:pt idx="56">
                  <c:v>3.2107499402873413E-2</c:v>
                </c:pt>
                <c:pt idx="57">
                  <c:v>3.4113504588868825E-2</c:v>
                </c:pt>
                <c:pt idx="58">
                  <c:v>3.6236923292008852E-2</c:v>
                </c:pt>
                <c:pt idx="59">
                  <c:v>3.8483452144767331E-2</c:v>
                </c:pt>
                <c:pt idx="60">
                  <c:v>4.0858916967422408E-2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F1A-4FDA-B707-DD720118CBBA}"/>
            </c:ext>
          </c:extLst>
        </c:ser>
        <c:ser>
          <c:idx val="3"/>
          <c:order val="3"/>
          <c:tx>
            <c:strRef>
              <c:f>'Distribución de t '!$B$193:$C$193</c:f>
              <c:strCache>
                <c:ptCount val="1"/>
                <c:pt idx="0">
                  <c:v>Tabla 3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minus"/>
            <c:errValType val="percentage"/>
            <c:noEndCap val="1"/>
            <c:val val="100"/>
            <c:spPr>
              <a:noFill/>
              <a:ln w="63500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xVal>
            <c:numRef>
              <c:f>'Distribución de t '!$B$195:$B$255</c:f>
              <c:numCache>
                <c:formatCode>General</c:formatCode>
                <c:ptCount val="61"/>
                <c:pt idx="0">
                  <c:v>2.2622</c:v>
                </c:pt>
                <c:pt idx="1">
                  <c:v>2.1867933333333331</c:v>
                </c:pt>
                <c:pt idx="2">
                  <c:v>2.1113866666666663</c:v>
                </c:pt>
                <c:pt idx="3">
                  <c:v>2.0359799999999995</c:v>
                </c:pt>
                <c:pt idx="4">
                  <c:v>1.9605733333333328</c:v>
                </c:pt>
                <c:pt idx="5">
                  <c:v>1.8851666666666662</c:v>
                </c:pt>
                <c:pt idx="6">
                  <c:v>1.8097599999999996</c:v>
                </c:pt>
                <c:pt idx="7">
                  <c:v>1.734353333333333</c:v>
                </c:pt>
                <c:pt idx="8">
                  <c:v>1.6589466666666663</c:v>
                </c:pt>
                <c:pt idx="9">
                  <c:v>1.5835399999999997</c:v>
                </c:pt>
                <c:pt idx="10">
                  <c:v>1.5081333333333331</c:v>
                </c:pt>
                <c:pt idx="11">
                  <c:v>1.4327266666666665</c:v>
                </c:pt>
                <c:pt idx="12">
                  <c:v>1.3573199999999999</c:v>
                </c:pt>
                <c:pt idx="13">
                  <c:v>1.2819133333333332</c:v>
                </c:pt>
                <c:pt idx="14">
                  <c:v>1.2065066666666666</c:v>
                </c:pt>
                <c:pt idx="15">
                  <c:v>1.1311</c:v>
                </c:pt>
                <c:pt idx="16">
                  <c:v>1.0556933333333334</c:v>
                </c:pt>
                <c:pt idx="17">
                  <c:v>0.98028666666666675</c:v>
                </c:pt>
                <c:pt idx="18">
                  <c:v>0.90488000000000013</c:v>
                </c:pt>
                <c:pt idx="19">
                  <c:v>0.82947333333333351</c:v>
                </c:pt>
                <c:pt idx="20">
                  <c:v>0.75406666666666688</c:v>
                </c:pt>
                <c:pt idx="21">
                  <c:v>0.67866000000000026</c:v>
                </c:pt>
                <c:pt idx="22">
                  <c:v>0.60325333333333364</c:v>
                </c:pt>
                <c:pt idx="23">
                  <c:v>0.52784666666666702</c:v>
                </c:pt>
                <c:pt idx="24">
                  <c:v>0.45244000000000034</c:v>
                </c:pt>
                <c:pt idx="25">
                  <c:v>0.37703333333333366</c:v>
                </c:pt>
                <c:pt idx="26">
                  <c:v>0.30162666666666699</c:v>
                </c:pt>
                <c:pt idx="27">
                  <c:v>0.22622000000000031</c:v>
                </c:pt>
                <c:pt idx="28">
                  <c:v>0.15081333333333363</c:v>
                </c:pt>
                <c:pt idx="29">
                  <c:v>7.5406666666666969E-2</c:v>
                </c:pt>
                <c:pt idx="30">
                  <c:v>3.0531133177191805E-16</c:v>
                </c:pt>
                <c:pt idx="31">
                  <c:v>-7.5406666666666358E-2</c:v>
                </c:pt>
                <c:pt idx="32">
                  <c:v>-0.15081333333333302</c:v>
                </c:pt>
                <c:pt idx="33">
                  <c:v>-0.2262199999999997</c:v>
                </c:pt>
                <c:pt idx="34">
                  <c:v>-0.30162666666666638</c:v>
                </c:pt>
                <c:pt idx="35">
                  <c:v>-0.37703333333333305</c:v>
                </c:pt>
                <c:pt idx="36">
                  <c:v>-0.45243999999999973</c:v>
                </c:pt>
                <c:pt idx="37">
                  <c:v>-0.52784666666666635</c:v>
                </c:pt>
                <c:pt idx="38">
                  <c:v>-0.60325333333333298</c:v>
                </c:pt>
                <c:pt idx="39">
                  <c:v>-0.6786599999999996</c:v>
                </c:pt>
                <c:pt idx="40">
                  <c:v>-0.75406666666666622</c:v>
                </c:pt>
                <c:pt idx="41">
                  <c:v>-0.82947333333333284</c:v>
                </c:pt>
                <c:pt idx="42">
                  <c:v>-0.90487999999999946</c:v>
                </c:pt>
                <c:pt idx="43">
                  <c:v>-0.98028666666666608</c:v>
                </c:pt>
                <c:pt idx="44">
                  <c:v>-1.0556933333333327</c:v>
                </c:pt>
                <c:pt idx="45">
                  <c:v>-1.1310999999999993</c:v>
                </c:pt>
                <c:pt idx="46">
                  <c:v>-1.206506666666666</c:v>
                </c:pt>
                <c:pt idx="47">
                  <c:v>-1.2819133333333326</c:v>
                </c:pt>
                <c:pt idx="48">
                  <c:v>-1.3573199999999992</c:v>
                </c:pt>
                <c:pt idx="49">
                  <c:v>-1.4327266666666658</c:v>
                </c:pt>
                <c:pt idx="50">
                  <c:v>-1.5081333333333324</c:v>
                </c:pt>
                <c:pt idx="51">
                  <c:v>-1.5835399999999991</c:v>
                </c:pt>
                <c:pt idx="52">
                  <c:v>-1.6589466666666657</c:v>
                </c:pt>
                <c:pt idx="53">
                  <c:v>-1.7343533333333323</c:v>
                </c:pt>
                <c:pt idx="54">
                  <c:v>-1.8097599999999989</c:v>
                </c:pt>
                <c:pt idx="55">
                  <c:v>-1.8851666666666655</c:v>
                </c:pt>
                <c:pt idx="56">
                  <c:v>-1.9605733333333322</c:v>
                </c:pt>
                <c:pt idx="57">
                  <c:v>-2.035979999999999</c:v>
                </c:pt>
                <c:pt idx="58">
                  <c:v>-2.1113866666666659</c:v>
                </c:pt>
                <c:pt idx="59">
                  <c:v>-2.1867933333333327</c:v>
                </c:pt>
                <c:pt idx="60">
                  <c:v>-2.2621999999999995</c:v>
                </c:pt>
              </c:numCache>
            </c:numRef>
          </c:xVal>
          <c:yVal>
            <c:numRef>
              <c:f>'Distribución de t '!$C$195:$C$255</c:f>
              <c:numCache>
                <c:formatCode>General</c:formatCode>
                <c:ptCount val="61"/>
                <c:pt idx="0">
                  <c:v>4.0858916967422498E-2</c:v>
                </c:pt>
                <c:pt idx="1">
                  <c:v>4.6079935537762358E-2</c:v>
                </c:pt>
                <c:pt idx="2">
                  <c:v>5.1902491132558168E-2</c:v>
                </c:pt>
                <c:pt idx="3">
                  <c:v>5.83774269566932E-2</c:v>
                </c:pt>
                <c:pt idx="4">
                  <c:v>6.5555267405530804E-2</c:v>
                </c:pt>
                <c:pt idx="5">
                  <c:v>7.3484896675399161E-2</c:v>
                </c:pt>
                <c:pt idx="6">
                  <c:v>8.2211946614545298E-2</c:v>
                </c:pt>
                <c:pt idx="7">
                  <c:v>9.1776881595077991E-2</c:v>
                </c:pt>
                <c:pt idx="8">
                  <c:v>0.10221278148438405</c:v>
                </c:pt>
                <c:pt idx="9">
                  <c:v>0.11354284157466588</c:v>
                </c:pt>
                <c:pt idx="10">
                  <c:v>0.12577763073028853</c:v>
                </c:pt>
                <c:pt idx="11">
                  <c:v>0.13891217575718268</c:v>
                </c:pt>
                <c:pt idx="12">
                  <c:v>0.15292297025167637</c:v>
                </c:pt>
                <c:pt idx="13">
                  <c:v>0.16776503842873872</c:v>
                </c:pt>
                <c:pt idx="14">
                  <c:v>0.18336921637455786</c:v>
                </c:pt>
                <c:pt idx="15">
                  <c:v>0.19963984175222824</c:v>
                </c:pt>
                <c:pt idx="16">
                  <c:v>0.21645306447473908</c:v>
                </c:pt>
                <c:pt idx="17">
                  <c:v>0.23365600107797951</c:v>
                </c:pt>
                <c:pt idx="18">
                  <c:v>0.25106695027775328</c:v>
                </c:pt>
                <c:pt idx="19">
                  <c:v>0.2684768627948575</c:v>
                </c:pt>
                <c:pt idx="20">
                  <c:v>0.2856522124707177</c:v>
                </c:pt>
                <c:pt idx="21">
                  <c:v>0.3023393473251712</c:v>
                </c:pt>
                <c:pt idx="22">
                  <c:v>0.31827031035179426</c:v>
                </c:pt>
                <c:pt idx="23">
                  <c:v>0.3331700151950388</c:v>
                </c:pt>
                <c:pt idx="24">
                  <c:v>0.3467645490094603</c:v>
                </c:pt>
                <c:pt idx="25">
                  <c:v>0.35879026387046575</c:v>
                </c:pt>
                <c:pt idx="26">
                  <c:v>0.36900322079686571</c:v>
                </c:pt>
                <c:pt idx="27">
                  <c:v>0.37718847872500111</c:v>
                </c:pt>
                <c:pt idx="28">
                  <c:v>0.38316868523366632</c:v>
                </c:pt>
                <c:pt idx="29">
                  <c:v>0.3868114339948201</c:v>
                </c:pt>
                <c:pt idx="30">
                  <c:v>0.38803490887166864</c:v>
                </c:pt>
                <c:pt idx="31">
                  <c:v>0.38681143399482015</c:v>
                </c:pt>
                <c:pt idx="32">
                  <c:v>0.38316868523366637</c:v>
                </c:pt>
                <c:pt idx="33">
                  <c:v>0.37718847872500111</c:v>
                </c:pt>
                <c:pt idx="34">
                  <c:v>0.36900322079686582</c:v>
                </c:pt>
                <c:pt idx="35">
                  <c:v>0.35879026387046586</c:v>
                </c:pt>
                <c:pt idx="36">
                  <c:v>0.34676454900946041</c:v>
                </c:pt>
                <c:pt idx="37">
                  <c:v>0.33317001519503897</c:v>
                </c:pt>
                <c:pt idx="38">
                  <c:v>0.31827031035179443</c:v>
                </c:pt>
                <c:pt idx="39">
                  <c:v>0.30233934732517137</c:v>
                </c:pt>
                <c:pt idx="40">
                  <c:v>0.28565221247071781</c:v>
                </c:pt>
                <c:pt idx="41">
                  <c:v>0.26847686279485766</c:v>
                </c:pt>
                <c:pt idx="42">
                  <c:v>0.25106695027775344</c:v>
                </c:pt>
                <c:pt idx="43">
                  <c:v>0.23365600107797968</c:v>
                </c:pt>
                <c:pt idx="44">
                  <c:v>0.21645306447473922</c:v>
                </c:pt>
                <c:pt idx="45">
                  <c:v>0.19963984175222838</c:v>
                </c:pt>
                <c:pt idx="46">
                  <c:v>0.18336921637455805</c:v>
                </c:pt>
                <c:pt idx="47">
                  <c:v>0.16776503842873883</c:v>
                </c:pt>
                <c:pt idx="48">
                  <c:v>0.15292297025167645</c:v>
                </c:pt>
                <c:pt idx="49">
                  <c:v>0.13891217575718276</c:v>
                </c:pt>
                <c:pt idx="50">
                  <c:v>0.12577763073028869</c:v>
                </c:pt>
                <c:pt idx="51">
                  <c:v>0.11354284157466596</c:v>
                </c:pt>
                <c:pt idx="52">
                  <c:v>0.1022127814843841</c:v>
                </c:pt>
                <c:pt idx="53">
                  <c:v>9.1776881595078075E-2</c:v>
                </c:pt>
                <c:pt idx="54">
                  <c:v>8.2211946614545367E-2</c:v>
                </c:pt>
                <c:pt idx="55">
                  <c:v>7.3484896675399244E-2</c:v>
                </c:pt>
                <c:pt idx="56">
                  <c:v>6.5555267405530873E-2</c:v>
                </c:pt>
                <c:pt idx="57">
                  <c:v>5.8377426956693235E-2</c:v>
                </c:pt>
                <c:pt idx="58">
                  <c:v>5.1902491132558223E-2</c:v>
                </c:pt>
                <c:pt idx="59">
                  <c:v>4.6079935537762386E-2</c:v>
                </c:pt>
                <c:pt idx="60">
                  <c:v>4.0858916967422505E-2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F1A-4FDA-B707-DD720118CBBA}"/>
            </c:ext>
          </c:extLst>
        </c:ser>
        <c:ser>
          <c:idx val="4"/>
          <c:order val="4"/>
          <c:tx>
            <c:strRef>
              <c:f>'Calcula Tstudent de una muestra'!$E$9:$E$10</c:f>
              <c:strCache>
                <c:ptCount val="2"/>
                <c:pt idx="0">
                  <c:v>t student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errBars>
            <c:errDir val="x"/>
            <c:errBarType val="minus"/>
            <c:errValType val="percentage"/>
            <c:noEndCap val="1"/>
            <c:val val="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minus"/>
            <c:errValType val="percentage"/>
            <c:noEndCap val="1"/>
            <c:val val="100"/>
            <c:spPr>
              <a:noFill/>
              <a:ln w="63500" cap="flat" cmpd="sng" algn="ctr">
                <a:solidFill>
                  <a:schemeClr val="accent2"/>
                </a:solidFill>
                <a:round/>
              </a:ln>
              <a:effectLst/>
            </c:spPr>
          </c:errBars>
          <c:xVal>
            <c:numRef>
              <c:f>'Calcula Tstudent de una muestra'!$D$9</c:f>
              <c:numCache>
                <c:formatCode>General</c:formatCode>
                <c:ptCount val="1"/>
                <c:pt idx="0">
                  <c:v>1.1334449739165979</c:v>
                </c:pt>
              </c:numCache>
            </c:numRef>
          </c:xVal>
          <c:yVal>
            <c:numRef>
              <c:f>'Calcula Tstudent de una muestra'!$F$10</c:f>
              <c:numCache>
                <c:formatCode>General</c:formatCode>
                <c:ptCount val="1"/>
                <c:pt idx="0">
                  <c:v>0.2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F1A-4FDA-B707-DD720118CB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7501199"/>
        <c:axId val="2007498703"/>
      </c:scatterChart>
      <c:valAx>
        <c:axId val="20075011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007498703"/>
        <c:crosses val="autoZero"/>
        <c:crossBetween val="midCat"/>
      </c:valAx>
      <c:valAx>
        <c:axId val="2007498703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f(t)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crossAx val="20075011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747032</xdr:colOff>
      <xdr:row>2</xdr:row>
      <xdr:rowOff>87084</xdr:rowOff>
    </xdr:from>
    <xdr:ext cx="7594147" cy="3126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113D54EF-394E-43B9-ABFA-0D434BB9A993}"/>
                </a:ext>
              </a:extLst>
            </xdr:cNvPr>
            <xdr:cNvSpPr txBox="1"/>
          </xdr:nvSpPr>
          <xdr:spPr>
            <a:xfrm>
              <a:off x="2309132" y="477609"/>
              <a:ext cx="7594147" cy="3126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ES" sz="1800" b="0" i="1">
                        <a:latin typeface="Cambria Math" panose="02040503050406030204" pitchFamily="18" charset="0"/>
                      </a:rPr>
                      <m:t>𝑃</m:t>
                    </m:r>
                    <m:d>
                      <m:dPr>
                        <m:ctrlPr>
                          <a:rPr lang="es-ES" sz="18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s-ES" sz="1800" b="0" i="1">
                            <a:latin typeface="Cambria Math" panose="02040503050406030204" pitchFamily="18" charset="0"/>
                          </a:rPr>
                          <m:t>𝑡</m:t>
                        </m:r>
                        <m:r>
                          <a:rPr lang="es-ES" sz="18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≥</m:t>
                        </m:r>
                        <m:sSub>
                          <m:sSubPr>
                            <m:ctrlPr>
                              <a:rPr lang="es-ES" sz="18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s-ES" sz="18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𝑡</m:t>
                            </m:r>
                          </m:e>
                          <m:sub>
                            <m:r>
                              <a:rPr lang="es-ES" sz="18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sub>
                        </m:sSub>
                        <m:d>
                          <m:dPr>
                            <m:ctrlPr>
                              <a:rPr lang="es-ES" sz="18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s-ES" sz="18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𝑣</m:t>
                            </m:r>
                          </m:e>
                        </m:d>
                      </m:e>
                    </m:d>
                    <m:r>
                      <a:rPr lang="es-ES" sz="18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r>
                      <a:rPr lang="es-MX" sz="18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𝑃</m:t>
                    </m:r>
                    <m:d>
                      <m:dPr>
                        <m:ctrlPr>
                          <a:rPr lang="es-MX" sz="18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s-MX" sz="18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𝑡</m:t>
                        </m:r>
                        <m:r>
                          <a:rPr lang="es-MX" sz="18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≤−</m:t>
                        </m:r>
                        <m:sSub>
                          <m:sSubPr>
                            <m:ctrlPr>
                              <a:rPr lang="es-MX" sz="18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s-MX" sz="18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𝑡</m:t>
                            </m:r>
                          </m:e>
                          <m:sub>
                            <m:r>
                              <a:rPr lang="es-MX" sz="18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sub>
                        </m:sSub>
                        <m:d>
                          <m:dPr>
                            <m:ctrlPr>
                              <a:rPr lang="es-MX" sz="18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s-MX" sz="18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𝑣</m:t>
                            </m:r>
                          </m:e>
                        </m:d>
                      </m:e>
                    </m:d>
                    <m:r>
                      <a:rPr lang="es-MX" sz="18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r>
                      <a:rPr lang="es-ES" sz="18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𝛼</m:t>
                    </m:r>
                  </m:oMath>
                </m:oMathPara>
              </a14:m>
              <a:endParaRPr lang="es-MX" sz="1100"/>
            </a:p>
          </xdr:txBody>
        </xdr:sp>
      </mc:Choice>
      <mc:Fallback xmlns="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113D54EF-394E-43B9-ABFA-0D434BB9A993}"/>
                </a:ext>
              </a:extLst>
            </xdr:cNvPr>
            <xdr:cNvSpPr txBox="1"/>
          </xdr:nvSpPr>
          <xdr:spPr>
            <a:xfrm>
              <a:off x="2309132" y="477609"/>
              <a:ext cx="7594147" cy="3126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s-ES" sz="1800" b="0" i="0">
                  <a:latin typeface="Cambria Math" panose="02040503050406030204" pitchFamily="18" charset="0"/>
                </a:rPr>
                <a:t>𝑃(𝑡</a:t>
              </a:r>
              <a:r>
                <a:rPr lang="es-ES" sz="18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≥𝑡_𝛼 (𝑣)</a:t>
              </a:r>
              <a:r>
                <a:rPr lang="es-MX" sz="18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</a:t>
              </a:r>
              <a:r>
                <a:rPr lang="es-ES" sz="18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=</a:t>
              </a:r>
              <a:r>
                <a:rPr lang="es-MX" sz="18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𝑃(𝑡≤−𝑡_𝛼 (𝑣))=</a:t>
              </a:r>
              <a:r>
                <a:rPr lang="es-ES" sz="18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</a:t>
              </a:r>
              <a:endParaRPr lang="es-MX" sz="1100"/>
            </a:p>
          </xdr:txBody>
        </xdr:sp>
      </mc:Fallback>
    </mc:AlternateContent>
    <xdr:clientData/>
  </xdr:oneCellAnchor>
  <xdr:oneCellAnchor>
    <xdr:from>
      <xdr:col>2</xdr:col>
      <xdr:colOff>227409</xdr:colOff>
      <xdr:row>6</xdr:row>
      <xdr:rowOff>13096</xdr:rowOff>
    </xdr:from>
    <xdr:ext cx="508729" cy="1878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D5577409-9272-41B0-A1FA-220328E02D0E}"/>
                </a:ext>
              </a:extLst>
            </xdr:cNvPr>
            <xdr:cNvSpPr txBox="1"/>
          </xdr:nvSpPr>
          <xdr:spPr>
            <a:xfrm>
              <a:off x="1789509" y="1270396"/>
              <a:ext cx="508729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MX" sz="1200" b="0" i="1">
                        <a:latin typeface="Cambria Math" panose="02040503050406030204" pitchFamily="18" charset="0"/>
                      </a:rPr>
                      <m:t>−</m:t>
                    </m:r>
                    <m:sSub>
                      <m:sSubPr>
                        <m:ctrlPr>
                          <a:rPr lang="es-MX" sz="12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MX" sz="12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s-MX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𝛼</m:t>
                        </m:r>
                      </m:sub>
                    </m:sSub>
                    <m:r>
                      <a:rPr lang="es-MX" sz="1200" b="0" i="1">
                        <a:latin typeface="Cambria Math" panose="02040503050406030204" pitchFamily="18" charset="0"/>
                      </a:rPr>
                      <m:t>(</m:t>
                    </m:r>
                    <m:r>
                      <a:rPr lang="es-MX" sz="1200" b="0" i="1">
                        <a:latin typeface="Cambria Math" panose="02040503050406030204" pitchFamily="18" charset="0"/>
                      </a:rPr>
                      <m:t>𝑣</m:t>
                    </m:r>
                    <m:r>
                      <a:rPr lang="es-MX" sz="1200" b="0" i="1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s-MX" sz="1200"/>
            </a:p>
          </xdr:txBody>
        </xdr:sp>
      </mc:Choice>
      <mc:Fallback xmlns="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D5577409-9272-41B0-A1FA-220328E02D0E}"/>
                </a:ext>
              </a:extLst>
            </xdr:cNvPr>
            <xdr:cNvSpPr txBox="1"/>
          </xdr:nvSpPr>
          <xdr:spPr>
            <a:xfrm>
              <a:off x="1789509" y="1270396"/>
              <a:ext cx="508729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MX" sz="1200" b="0" i="0">
                  <a:latin typeface="Cambria Math" panose="02040503050406030204" pitchFamily="18" charset="0"/>
                </a:rPr>
                <a:t>−𝑡_</a:t>
              </a:r>
              <a:r>
                <a:rPr lang="es-MX" sz="12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 </a:t>
              </a:r>
              <a:r>
                <a:rPr lang="es-MX" sz="1200" b="0" i="0">
                  <a:latin typeface="Cambria Math" panose="02040503050406030204" pitchFamily="18" charset="0"/>
                </a:rPr>
                <a:t>(𝑣)</a:t>
              </a:r>
              <a:endParaRPr lang="es-MX" sz="1200"/>
            </a:p>
          </xdr:txBody>
        </xdr:sp>
      </mc:Fallback>
    </mc:AlternateContent>
    <xdr:clientData/>
  </xdr:oneCellAnchor>
  <xdr:oneCellAnchor>
    <xdr:from>
      <xdr:col>2</xdr:col>
      <xdr:colOff>344091</xdr:colOff>
      <xdr:row>4</xdr:row>
      <xdr:rowOff>248842</xdr:rowOff>
    </xdr:from>
    <xdr:ext cx="393762" cy="1878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CuadroTexto 9">
              <a:extLst>
                <a:ext uri="{FF2B5EF4-FFF2-40B4-BE49-F238E27FC236}">
                  <a16:creationId xmlns:a16="http://schemas.microsoft.com/office/drawing/2014/main" id="{C2B97BAE-3DD2-41F9-ACFA-BFDD50E293C9}"/>
                </a:ext>
              </a:extLst>
            </xdr:cNvPr>
            <xdr:cNvSpPr txBox="1"/>
          </xdr:nvSpPr>
          <xdr:spPr>
            <a:xfrm>
              <a:off x="1906191" y="1058467"/>
              <a:ext cx="393762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MX" sz="12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MX" sz="12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s-MX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𝛼</m:t>
                        </m:r>
                      </m:sub>
                    </m:sSub>
                    <m:r>
                      <a:rPr lang="es-MX" sz="1200" b="0" i="1">
                        <a:latin typeface="Cambria Math" panose="02040503050406030204" pitchFamily="18" charset="0"/>
                      </a:rPr>
                      <m:t>(</m:t>
                    </m:r>
                    <m:r>
                      <a:rPr lang="es-MX" sz="1200" b="0" i="1">
                        <a:latin typeface="Cambria Math" panose="02040503050406030204" pitchFamily="18" charset="0"/>
                      </a:rPr>
                      <m:t>𝑣</m:t>
                    </m:r>
                    <m:r>
                      <a:rPr lang="es-MX" sz="1200" b="0" i="1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s-MX" sz="1200"/>
            </a:p>
          </xdr:txBody>
        </xdr:sp>
      </mc:Choice>
      <mc:Fallback xmlns="">
        <xdr:sp macro="" textlink="">
          <xdr:nvSpPr>
            <xdr:cNvPr id="10" name="CuadroTexto 9">
              <a:extLst>
                <a:ext uri="{FF2B5EF4-FFF2-40B4-BE49-F238E27FC236}">
                  <a16:creationId xmlns:a16="http://schemas.microsoft.com/office/drawing/2014/main" id="{C2B97BAE-3DD2-41F9-ACFA-BFDD50E293C9}"/>
                </a:ext>
              </a:extLst>
            </xdr:cNvPr>
            <xdr:cNvSpPr txBox="1"/>
          </xdr:nvSpPr>
          <xdr:spPr>
            <a:xfrm>
              <a:off x="1906191" y="1058467"/>
              <a:ext cx="393762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MX" sz="1200" b="0" i="0">
                  <a:latin typeface="Cambria Math" panose="02040503050406030204" pitchFamily="18" charset="0"/>
                </a:rPr>
                <a:t>𝑡_</a:t>
              </a:r>
              <a:r>
                <a:rPr lang="es-MX" sz="12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 </a:t>
              </a:r>
              <a:r>
                <a:rPr lang="es-MX" sz="1200" b="0" i="0">
                  <a:latin typeface="Cambria Math" panose="02040503050406030204" pitchFamily="18" charset="0"/>
                </a:rPr>
                <a:t>(𝑣)</a:t>
              </a:r>
              <a:endParaRPr lang="es-MX" sz="1200"/>
            </a:p>
          </xdr:txBody>
        </xdr:sp>
      </mc:Fallback>
    </mc:AlternateContent>
    <xdr:clientData/>
  </xdr:oneCellAnchor>
  <xdr:twoCellAnchor>
    <xdr:from>
      <xdr:col>6</xdr:col>
      <xdr:colOff>16668</xdr:colOff>
      <xdr:row>14</xdr:row>
      <xdr:rowOff>3570</xdr:rowOff>
    </xdr:from>
    <xdr:to>
      <xdr:col>14</xdr:col>
      <xdr:colOff>838199</xdr:colOff>
      <xdr:row>31</xdr:row>
      <xdr:rowOff>107156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F0E411D-AED1-7F4A-0A04-8F769CBBB4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59</xdr:row>
      <xdr:rowOff>0</xdr:rowOff>
    </xdr:from>
    <xdr:to>
      <xdr:col>14</xdr:col>
      <xdr:colOff>59531</xdr:colOff>
      <xdr:row>76</xdr:row>
      <xdr:rowOff>103586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73A69A63-C23E-46D1-AF28-B515384510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127</xdr:row>
      <xdr:rowOff>0</xdr:rowOff>
    </xdr:from>
    <xdr:to>
      <xdr:col>14</xdr:col>
      <xdr:colOff>59531</xdr:colOff>
      <xdr:row>144</xdr:row>
      <xdr:rowOff>103586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BE0B6647-92C4-4391-B790-F6EA1ABA9A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0</xdr:colOff>
      <xdr:row>195</xdr:row>
      <xdr:rowOff>0</xdr:rowOff>
    </xdr:from>
    <xdr:to>
      <xdr:col>14</xdr:col>
      <xdr:colOff>59531</xdr:colOff>
      <xdr:row>212</xdr:row>
      <xdr:rowOff>103586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A285A994-9B07-4590-81B7-7EFFCF7978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997816</xdr:colOff>
      <xdr:row>13</xdr:row>
      <xdr:rowOff>158563</xdr:rowOff>
    </xdr:from>
    <xdr:to>
      <xdr:col>23</xdr:col>
      <xdr:colOff>369787</xdr:colOff>
      <xdr:row>31</xdr:row>
      <xdr:rowOff>71649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AD81E71E-2412-4675-9556-F65F6304A0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15</xdr:col>
      <xdr:colOff>428625</xdr:colOff>
      <xdr:row>11</xdr:row>
      <xdr:rowOff>14287</xdr:rowOff>
    </xdr:from>
    <xdr:ext cx="207877" cy="17767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F6974D2C-744D-9AE2-1BDA-A4E657352809}"/>
                </a:ext>
              </a:extLst>
            </xdr:cNvPr>
            <xdr:cNvSpPr txBox="1"/>
          </xdr:nvSpPr>
          <xdr:spPr>
            <a:xfrm>
              <a:off x="12954000" y="2252662"/>
              <a:ext cx="207877" cy="1776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s-MX" sz="11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r>
                          <a:rPr lang="es-MX" sz="110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</m:rad>
                  </m:oMath>
                </m:oMathPara>
              </a14:m>
              <a:endParaRPr lang="es-MX" sz="1100"/>
            </a:p>
          </xdr:txBody>
        </xdr:sp>
      </mc:Choice>
      <mc:Fallback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F6974D2C-744D-9AE2-1BDA-A4E657352809}"/>
                </a:ext>
              </a:extLst>
            </xdr:cNvPr>
            <xdr:cNvSpPr txBox="1"/>
          </xdr:nvSpPr>
          <xdr:spPr>
            <a:xfrm>
              <a:off x="12954000" y="2252662"/>
              <a:ext cx="207877" cy="1776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MX" sz="11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√</a:t>
              </a:r>
              <a:r>
                <a:rPr lang="es-MX" sz="1100" i="0">
                  <a:latin typeface="Cambria Math" panose="02040503050406030204" pitchFamily="18" charset="0"/>
                </a:rPr>
                <a:t>𝑛</a:t>
              </a:r>
              <a:endParaRPr lang="es-MX" sz="1100"/>
            </a:p>
          </xdr:txBody>
        </xdr:sp>
      </mc:Fallback>
    </mc:AlternateContent>
    <xdr:clientData/>
  </xdr:oneCellAnchor>
  <xdr:oneCellAnchor>
    <xdr:from>
      <xdr:col>16</xdr:col>
      <xdr:colOff>476250</xdr:colOff>
      <xdr:row>10</xdr:row>
      <xdr:rowOff>61912</xdr:rowOff>
    </xdr:from>
    <xdr:ext cx="207877" cy="321498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78BC2478-7C4E-92D8-4639-BAB27CCF006E}"/>
                </a:ext>
              </a:extLst>
            </xdr:cNvPr>
            <xdr:cNvSpPr txBox="1"/>
          </xdr:nvSpPr>
          <xdr:spPr>
            <a:xfrm>
              <a:off x="13982700" y="2109787"/>
              <a:ext cx="207877" cy="3214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s-MX" sz="11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MX" sz="1100" i="1">
                            <a:latin typeface="Cambria Math" panose="02040503050406030204" pitchFamily="18" charset="0"/>
                          </a:rPr>
                          <m:t>𝑠</m:t>
                        </m:r>
                      </m:num>
                      <m:den>
                        <m:rad>
                          <m:radPr>
                            <m:degHide m:val="on"/>
                            <m:ctrlPr>
                              <a:rPr lang="es-MX" sz="1100" i="1">
                                <a:solidFill>
                                  <a:srgbClr val="836967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r>
                              <a:rPr lang="es-MX" sz="1100" i="1">
                                <a:latin typeface="Cambria Math" panose="02040503050406030204" pitchFamily="18" charset="0"/>
                              </a:rPr>
                              <m:t>𝑛</m:t>
                            </m:r>
                          </m:e>
                        </m:rad>
                      </m:den>
                    </m:f>
                  </m:oMath>
                </m:oMathPara>
              </a14:m>
              <a:endParaRPr lang="es-MX" sz="1100"/>
            </a:p>
          </xdr:txBody>
        </xdr:sp>
      </mc:Choice>
      <mc:Fallback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78BC2478-7C4E-92D8-4639-BAB27CCF006E}"/>
                </a:ext>
              </a:extLst>
            </xdr:cNvPr>
            <xdr:cNvSpPr txBox="1"/>
          </xdr:nvSpPr>
          <xdr:spPr>
            <a:xfrm>
              <a:off x="13982700" y="2109787"/>
              <a:ext cx="207877" cy="3214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MX" sz="1100" i="0">
                  <a:latin typeface="Cambria Math" panose="02040503050406030204" pitchFamily="18" charset="0"/>
                </a:rPr>
                <a:t>𝑠</a:t>
              </a:r>
              <a:r>
                <a:rPr lang="es-MX" sz="11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/√</a:t>
              </a:r>
              <a:r>
                <a:rPr lang="es-MX" sz="1100" i="0">
                  <a:latin typeface="Cambria Math" panose="02040503050406030204" pitchFamily="18" charset="0"/>
                </a:rPr>
                <a:t>𝑛</a:t>
              </a:r>
              <a:endParaRPr lang="es-MX" sz="1100"/>
            </a:p>
          </xdr:txBody>
        </xdr:sp>
      </mc:Fallback>
    </mc:AlternateContent>
    <xdr:clientData/>
  </xdr:oneCellAnchor>
  <xdr:oneCellAnchor>
    <xdr:from>
      <xdr:col>17</xdr:col>
      <xdr:colOff>209550</xdr:colOff>
      <xdr:row>10</xdr:row>
      <xdr:rowOff>42862</xdr:rowOff>
    </xdr:from>
    <xdr:ext cx="290529" cy="349648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6" name="CuadroTexto 5">
              <a:extLst>
                <a:ext uri="{FF2B5EF4-FFF2-40B4-BE49-F238E27FC236}">
                  <a16:creationId xmlns:a16="http://schemas.microsoft.com/office/drawing/2014/main" id="{EF69383C-12C6-3FFB-3FAD-6EAD77C3E2B6}"/>
                </a:ext>
              </a:extLst>
            </xdr:cNvPr>
            <xdr:cNvSpPr txBox="1"/>
          </xdr:nvSpPr>
          <xdr:spPr>
            <a:xfrm>
              <a:off x="14620875" y="2090737"/>
              <a:ext cx="290529" cy="34964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MX" sz="1100" i="1">
                        <a:latin typeface="Cambria Math" panose="02040503050406030204" pitchFamily="18" charset="0"/>
                      </a:rPr>
                      <m:t>𝑡</m:t>
                    </m:r>
                    <m:f>
                      <m:fPr>
                        <m:ctrlPr>
                          <a:rPr lang="es-MX" sz="11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MX" sz="1100" i="1">
                            <a:latin typeface="Cambria Math" panose="02040503050406030204" pitchFamily="18" charset="0"/>
                          </a:rPr>
                          <m:t>𝑆</m:t>
                        </m:r>
                      </m:num>
                      <m:den>
                        <m:rad>
                          <m:radPr>
                            <m:degHide m:val="on"/>
                            <m:ctrlPr>
                              <a:rPr lang="es-MX" sz="1100" i="1">
                                <a:solidFill>
                                  <a:srgbClr val="836967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r>
                              <a:rPr lang="es-MX" sz="1100" i="1">
                                <a:latin typeface="Cambria Math" panose="02040503050406030204" pitchFamily="18" charset="0"/>
                              </a:rPr>
                              <m:t>𝑛</m:t>
                            </m:r>
                          </m:e>
                        </m:rad>
                      </m:den>
                    </m:f>
                  </m:oMath>
                </m:oMathPara>
              </a14:m>
              <a:endParaRPr lang="es-MX" sz="1100"/>
            </a:p>
          </xdr:txBody>
        </xdr:sp>
      </mc:Choice>
      <mc:Fallback>
        <xdr:sp macro="" textlink="">
          <xdr:nvSpPr>
            <xdr:cNvPr id="6" name="CuadroTexto 5">
              <a:extLst>
                <a:ext uri="{FF2B5EF4-FFF2-40B4-BE49-F238E27FC236}">
                  <a16:creationId xmlns:a16="http://schemas.microsoft.com/office/drawing/2014/main" id="{EF69383C-12C6-3FFB-3FAD-6EAD77C3E2B6}"/>
                </a:ext>
              </a:extLst>
            </xdr:cNvPr>
            <xdr:cNvSpPr txBox="1"/>
          </xdr:nvSpPr>
          <xdr:spPr>
            <a:xfrm>
              <a:off x="14620875" y="2090737"/>
              <a:ext cx="290529" cy="34964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MX" sz="1100" i="0">
                  <a:latin typeface="Cambria Math" panose="02040503050406030204" pitchFamily="18" charset="0"/>
                </a:rPr>
                <a:t>𝑡 𝑆</a:t>
              </a:r>
              <a:r>
                <a:rPr lang="es-MX" sz="11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/√</a:t>
              </a:r>
              <a:r>
                <a:rPr lang="es-MX" sz="1100" i="0">
                  <a:latin typeface="Cambria Math" panose="02040503050406030204" pitchFamily="18" charset="0"/>
                </a:rPr>
                <a:t>𝑛</a:t>
              </a:r>
              <a:endParaRPr lang="es-MX" sz="11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533400</xdr:colOff>
      <xdr:row>8</xdr:row>
      <xdr:rowOff>33337</xdr:rowOff>
    </xdr:from>
    <xdr:ext cx="603370" cy="344325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F0C8D837-3356-DA07-4FEA-8824433ACDDB}"/>
                </a:ext>
              </a:extLst>
            </xdr:cNvPr>
            <xdr:cNvSpPr txBox="1"/>
          </xdr:nvSpPr>
          <xdr:spPr>
            <a:xfrm>
              <a:off x="2057400" y="1566862"/>
              <a:ext cx="603370" cy="3443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MX" sz="1100" i="1">
                        <a:latin typeface="Cambria Math" panose="02040503050406030204" pitchFamily="18" charset="0"/>
                      </a:rPr>
                      <m:t>𝑡</m:t>
                    </m:r>
                    <m:r>
                      <a:rPr lang="es-MX" sz="11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MX" sz="11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acc>
                          <m:accPr>
                            <m:chr m:val="̅"/>
                            <m:ctrlPr>
                              <a:rPr lang="es-MX" sz="1100" i="1">
                                <a:solidFill>
                                  <a:srgbClr val="836967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es-MX" sz="110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</m:acc>
                        <m:r>
                          <a:rPr lang="es-MX" sz="110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es-MX" sz="1100" i="1">
                            <a:latin typeface="Cambria Math" panose="02040503050406030204" pitchFamily="18" charset="0"/>
                          </a:rPr>
                          <m:t>𝜇</m:t>
                        </m:r>
                      </m:num>
                      <m:den>
                        <m:f>
                          <m:fPr>
                            <m:type m:val="lin"/>
                            <m:ctrlPr>
                              <a:rPr lang="es-MX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𝑠</m:t>
                            </m:r>
                          </m:num>
                          <m:den>
                            <m:rad>
                              <m:radPr>
                                <m:degHide m:val="on"/>
                                <m:ctrlPr>
                                  <a:rPr lang="es-MX" sz="1100" i="1">
                                    <a:solidFill>
                                      <a:srgbClr val="836967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radPr>
                              <m:deg/>
                              <m:e>
                                <m:r>
                                  <a:rPr lang="es-MX" sz="1100" i="1">
                                    <a:latin typeface="Cambria Math" panose="02040503050406030204" pitchFamily="18" charset="0"/>
                                  </a:rPr>
                                  <m:t>𝑛</m:t>
                                </m:r>
                              </m:e>
                            </m:rad>
                          </m:den>
                        </m:f>
                      </m:den>
                    </m:f>
                  </m:oMath>
                </m:oMathPara>
              </a14:m>
              <a:endParaRPr lang="es-MX" sz="1100"/>
            </a:p>
          </xdr:txBody>
        </xdr:sp>
      </mc:Choice>
      <mc:Fallback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F0C8D837-3356-DA07-4FEA-8824433ACDDB}"/>
                </a:ext>
              </a:extLst>
            </xdr:cNvPr>
            <xdr:cNvSpPr txBox="1"/>
          </xdr:nvSpPr>
          <xdr:spPr>
            <a:xfrm>
              <a:off x="2057400" y="1566862"/>
              <a:ext cx="603370" cy="3443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MX" sz="1100" i="0">
                  <a:latin typeface="Cambria Math" panose="02040503050406030204" pitchFamily="18" charset="0"/>
                </a:rPr>
                <a:t>𝑡=</a:t>
              </a:r>
              <a:r>
                <a:rPr lang="es-MX" sz="11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(</a:t>
              </a:r>
              <a:r>
                <a:rPr lang="es-MX" sz="1100" i="0">
                  <a:latin typeface="Cambria Math" panose="02040503050406030204" pitchFamily="18" charset="0"/>
                </a:rPr>
                <a:t>𝑥</a:t>
              </a:r>
              <a:r>
                <a:rPr lang="es-MX" sz="11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 ̅</a:t>
              </a:r>
              <a:r>
                <a:rPr lang="es-MX" sz="1100" i="0">
                  <a:latin typeface="Cambria Math" panose="02040503050406030204" pitchFamily="18" charset="0"/>
                </a:rPr>
                <a:t>−𝜇</a:t>
              </a:r>
              <a:r>
                <a:rPr lang="es-MX" sz="11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)/(</a:t>
              </a:r>
              <a:r>
                <a:rPr lang="es-ES" sz="1100" b="0" i="0">
                  <a:latin typeface="Cambria Math" panose="02040503050406030204" pitchFamily="18" charset="0"/>
                </a:rPr>
                <a:t>𝑠</a:t>
              </a:r>
              <a:r>
                <a:rPr lang="es-MX" sz="1100" b="0" i="0">
                  <a:latin typeface="Cambria Math" panose="02040503050406030204" pitchFamily="18" charset="0"/>
                </a:rPr>
                <a:t>∕</a:t>
              </a:r>
              <a:r>
                <a:rPr lang="es-MX" sz="11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√</a:t>
              </a:r>
              <a:r>
                <a:rPr lang="es-MX" sz="1100" i="0">
                  <a:latin typeface="Cambria Math" panose="02040503050406030204" pitchFamily="18" charset="0"/>
                </a:rPr>
                <a:t>𝑛</a:t>
              </a:r>
              <a:r>
                <a:rPr lang="es-MX" sz="11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)</a:t>
              </a:r>
              <a:endParaRPr lang="es-MX" sz="1100"/>
            </a:p>
          </xdr:txBody>
        </xdr:sp>
      </mc:Fallback>
    </mc:AlternateContent>
    <xdr:clientData/>
  </xdr:oneCellAnchor>
  <xdr:twoCellAnchor editAs="oneCell">
    <xdr:from>
      <xdr:col>1</xdr:col>
      <xdr:colOff>733426</xdr:colOff>
      <xdr:row>18</xdr:row>
      <xdr:rowOff>110728</xdr:rowOff>
    </xdr:from>
    <xdr:to>
      <xdr:col>5</xdr:col>
      <xdr:colOff>809625</xdr:colOff>
      <xdr:row>34</xdr:row>
      <xdr:rowOff>95249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C360E921-197A-FD2B-8368-7902B66855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5426" y="3558778"/>
          <a:ext cx="5391149" cy="30325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youtube.com/watch?v=pFVQgYFzrxs" TargetMode="External"/><Relationship Id="rId2" Type="http://schemas.openxmlformats.org/officeDocument/2006/relationships/hyperlink" Target="https://cms.dm.uba.ar/academico/materias/1ercuat2015/probabilidades_y_estadistica_C/tabla_tstudent.pdf" TargetMode="External"/><Relationship Id="rId1" Type="http://schemas.openxmlformats.org/officeDocument/2006/relationships/hyperlink" Target="https://www.youtube.com/watch?v=25HNTDuK9zA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8BD0B-DF8D-4F6E-9BBB-064CFFE64B72}">
  <dimension ref="A1:BG255"/>
  <sheetViews>
    <sheetView showGridLines="0" tabSelected="1" zoomScaleNormal="100" workbookViewId="0">
      <selection activeCell="O35" sqref="O35"/>
    </sheetView>
  </sheetViews>
  <sheetFormatPr baseColWidth="10" defaultRowHeight="15" x14ac:dyDescent="0.25"/>
  <cols>
    <col min="1" max="1" width="16.85546875" bestFit="1" customWidth="1"/>
    <col min="2" max="2" width="12" bestFit="1" customWidth="1"/>
    <col min="3" max="3" width="12.7109375" bestFit="1" customWidth="1"/>
    <col min="6" max="6" width="15.85546875" customWidth="1"/>
    <col min="15" max="15" width="16.140625" customWidth="1"/>
    <col min="16" max="16" width="14.7109375" customWidth="1"/>
    <col min="17" max="17" width="13.5703125" bestFit="1" customWidth="1"/>
    <col min="21" max="21" width="2" bestFit="1" customWidth="1"/>
    <col min="22" max="22" width="7" customWidth="1"/>
    <col min="23" max="23" width="2" bestFit="1" customWidth="1"/>
    <col min="27" max="27" width="8.7109375" customWidth="1"/>
  </cols>
  <sheetData>
    <row r="1" spans="1:59" ht="15.75" thickBot="1" x14ac:dyDescent="0.3">
      <c r="A1" s="48" t="s">
        <v>0</v>
      </c>
      <c r="B1" s="49"/>
      <c r="C1" s="49"/>
      <c r="D1" s="49"/>
      <c r="E1" s="1"/>
      <c r="L1" s="66" t="s">
        <v>39</v>
      </c>
      <c r="M1" s="66"/>
      <c r="N1" s="66"/>
      <c r="O1" s="66"/>
      <c r="P1" s="66"/>
      <c r="Q1" s="66"/>
      <c r="R1" s="66"/>
      <c r="AW1" s="2"/>
      <c r="AX1" s="2"/>
      <c r="AY1" s="16" t="s">
        <v>15</v>
      </c>
      <c r="AZ1" s="16"/>
      <c r="BA1" s="16"/>
      <c r="BB1" s="16"/>
      <c r="BC1" s="16"/>
      <c r="BD1" s="16"/>
      <c r="BE1" s="16"/>
      <c r="BF1" s="2"/>
    </row>
    <row r="2" spans="1:59" x14ac:dyDescent="0.25">
      <c r="AW2" s="2"/>
      <c r="AX2" s="2"/>
      <c r="AY2" s="16" t="s">
        <v>16</v>
      </c>
      <c r="AZ2" s="16"/>
      <c r="BA2" s="16"/>
      <c r="BB2" s="16"/>
      <c r="BC2" s="16" t="s">
        <v>6</v>
      </c>
      <c r="BD2" s="16" t="s">
        <v>1</v>
      </c>
      <c r="BE2" s="16" t="str">
        <f>FIXED(Q9,4)</f>
        <v>0.9500</v>
      </c>
      <c r="BF2" s="2"/>
    </row>
    <row r="3" spans="1:59" ht="16.5" thickBot="1" x14ac:dyDescent="0.35">
      <c r="AW3" s="2"/>
      <c r="AX3" s="2"/>
      <c r="AY3" s="16" t="s">
        <v>17</v>
      </c>
      <c r="AZ3" s="16" t="s">
        <v>18</v>
      </c>
      <c r="BA3" s="16"/>
      <c r="BB3" s="16"/>
      <c r="BC3" s="17" t="s">
        <v>10</v>
      </c>
      <c r="BD3" s="17" t="s">
        <v>9</v>
      </c>
      <c r="BE3" s="16" t="str">
        <f>FIXED((1-BE2)/2,4)</f>
        <v>0.0250</v>
      </c>
      <c r="BF3" s="6"/>
      <c r="BG3" s="13"/>
    </row>
    <row r="4" spans="1:59" ht="17.25" thickBot="1" x14ac:dyDescent="0.35">
      <c r="D4" s="56"/>
      <c r="E4" s="56"/>
      <c r="F4" s="56"/>
      <c r="G4" s="56"/>
      <c r="H4" s="56"/>
      <c r="I4" s="56"/>
      <c r="J4" s="56"/>
      <c r="K4" s="56"/>
      <c r="L4" s="56"/>
      <c r="M4" s="56"/>
      <c r="O4" s="71" t="s">
        <v>38</v>
      </c>
      <c r="P4" s="72"/>
      <c r="Q4" s="73">
        <f>'Calcula Tstudent de una muestra'!D16</f>
        <v>2.5000000000000022E-2</v>
      </c>
      <c r="AW4" s="2"/>
      <c r="AX4" s="2"/>
      <c r="AY4" s="16"/>
      <c r="AZ4" s="16"/>
      <c r="BA4" s="16"/>
      <c r="BB4" s="16"/>
      <c r="BC4" s="16" t="s">
        <v>7</v>
      </c>
      <c r="BD4" s="18" t="s">
        <v>19</v>
      </c>
      <c r="BE4" s="19" t="str">
        <f>FIXED(AY6,4)</f>
        <v>0.9750</v>
      </c>
      <c r="BF4" s="6"/>
      <c r="BG4" s="13"/>
    </row>
    <row r="5" spans="1:59" ht="19.5" thickBot="1" x14ac:dyDescent="0.35">
      <c r="A5" s="21" t="s">
        <v>26</v>
      </c>
      <c r="C5" s="28" t="s">
        <v>11</v>
      </c>
      <c r="D5" s="25">
        <v>0.25</v>
      </c>
      <c r="E5" s="10">
        <v>0.1</v>
      </c>
      <c r="F5" s="10">
        <v>0.05</v>
      </c>
      <c r="G5" s="10">
        <v>2.5000000000000001E-2</v>
      </c>
      <c r="H5" s="10">
        <v>0.01</v>
      </c>
      <c r="I5" s="10">
        <v>5.0000000000000001E-3</v>
      </c>
      <c r="J5" s="10">
        <v>2.5000000000000001E-2</v>
      </c>
      <c r="K5" s="10">
        <v>8.0000000000000002E-3</v>
      </c>
      <c r="L5" s="10">
        <v>5.0000000000000001E-3</v>
      </c>
      <c r="M5" s="11">
        <v>2.5000000000000001E-4</v>
      </c>
      <c r="O5" s="68" t="str">
        <f>CONCATENATE(BA5,BC2,A6,BD2)</f>
        <v>t(9)</v>
      </c>
      <c r="P5" s="69"/>
      <c r="Q5" s="70">
        <v>2.2622</v>
      </c>
      <c r="S5" s="23" t="str">
        <f>O5</f>
        <v>t(9)</v>
      </c>
      <c r="T5" s="24" t="str">
        <f>CONCATENATE(BD4,O5)</f>
        <v>-t(9)</v>
      </c>
      <c r="AW5" s="2"/>
      <c r="AX5" s="2"/>
      <c r="AY5" s="2"/>
      <c r="AZ5" s="2"/>
      <c r="BA5" s="16" t="s">
        <v>3</v>
      </c>
      <c r="BB5" s="16"/>
      <c r="BC5" s="16" t="s">
        <v>8</v>
      </c>
      <c r="BD5" s="18" t="s">
        <v>5</v>
      </c>
      <c r="BE5" s="19" t="str">
        <f>FIXED(AZ6,4)</f>
        <v>0.0250</v>
      </c>
      <c r="BF5" s="6"/>
      <c r="BG5" s="13"/>
    </row>
    <row r="6" spans="1:59" ht="15.75" thickBot="1" x14ac:dyDescent="0.3">
      <c r="A6" s="62">
        <v>9</v>
      </c>
      <c r="B6" t="s">
        <v>2</v>
      </c>
      <c r="C6" s="29"/>
      <c r="D6" s="26">
        <f>TINV(D5*2,$A$6)</f>
        <v>0.70272214675132494</v>
      </c>
      <c r="E6" s="26">
        <f t="shared" ref="E6:M6" si="0">TINV(E5*2,$A$6)</f>
        <v>1.383028738396632</v>
      </c>
      <c r="F6" s="26">
        <f t="shared" si="0"/>
        <v>1.8331129326562374</v>
      </c>
      <c r="G6" s="26">
        <f t="shared" si="0"/>
        <v>2.2621571627982053</v>
      </c>
      <c r="H6" s="26">
        <f t="shared" si="0"/>
        <v>2.8214379250258084</v>
      </c>
      <c r="I6" s="26">
        <f t="shared" si="0"/>
        <v>3.2498355415921263</v>
      </c>
      <c r="J6" s="26">
        <f t="shared" si="0"/>
        <v>2.2621571627982053</v>
      </c>
      <c r="K6" s="26">
        <f t="shared" si="0"/>
        <v>2.9584404530427713</v>
      </c>
      <c r="L6" s="26">
        <f t="shared" si="0"/>
        <v>3.2498355415921263</v>
      </c>
      <c r="M6" s="64">
        <f t="shared" si="0"/>
        <v>5.2906538403064411</v>
      </c>
      <c r="O6" s="57" t="str">
        <f>CONCATENATE(AY1,O5)</f>
        <v>Área hacia la derecha de t(9)</v>
      </c>
      <c r="P6" s="58"/>
      <c r="Q6" s="3">
        <f>_xlfn.T.DIST.RT(Q5,A6)</f>
        <v>2.49982496582557E-2</v>
      </c>
      <c r="S6" s="8">
        <f>ABS(Q5)</f>
        <v>2.2622</v>
      </c>
      <c r="T6" s="9">
        <f>-S6</f>
        <v>-2.2622</v>
      </c>
      <c r="AW6" s="2"/>
      <c r="AX6" s="2"/>
      <c r="AY6" s="16">
        <f>_xlfn.T.DIST(S6,A6,TRUE)</f>
        <v>0.9750017503417443</v>
      </c>
      <c r="AZ6" s="2">
        <f>Q8/2</f>
        <v>2.49982496582557E-2</v>
      </c>
      <c r="BA6" s="2"/>
      <c r="BB6" s="2"/>
      <c r="BC6" s="2"/>
      <c r="BD6" s="2"/>
      <c r="BE6" s="7"/>
      <c r="BF6" s="2"/>
    </row>
    <row r="7" spans="1:59" ht="15.75" thickBot="1" x14ac:dyDescent="0.3">
      <c r="C7" s="30"/>
      <c r="D7" s="27">
        <f>-D6</f>
        <v>-0.70272214675132494</v>
      </c>
      <c r="E7" s="27">
        <f t="shared" ref="E7:M7" si="1">-E6</f>
        <v>-1.383028738396632</v>
      </c>
      <c r="F7" s="27">
        <f t="shared" si="1"/>
        <v>-1.8331129326562374</v>
      </c>
      <c r="G7" s="27">
        <f t="shared" si="1"/>
        <v>-2.2621571627982053</v>
      </c>
      <c r="H7" s="27">
        <f t="shared" si="1"/>
        <v>-2.8214379250258084</v>
      </c>
      <c r="I7" s="27">
        <f t="shared" si="1"/>
        <v>-3.2498355415921263</v>
      </c>
      <c r="J7" s="27">
        <f t="shared" si="1"/>
        <v>-2.2621571627982053</v>
      </c>
      <c r="K7" s="27">
        <f t="shared" si="1"/>
        <v>-2.9584404530427713</v>
      </c>
      <c r="L7" s="27">
        <f t="shared" si="1"/>
        <v>-3.2498355415921263</v>
      </c>
      <c r="M7" s="65">
        <f t="shared" si="1"/>
        <v>-5.2906538403064411</v>
      </c>
      <c r="O7" s="51" t="str">
        <f>CONCATENATE(AY2,O5)</f>
        <v>Área hacia la izquierda de t(9)</v>
      </c>
      <c r="P7" s="52"/>
      <c r="Q7" s="4">
        <f>_xlfn.T.DIST(Q5,A6,TRUE)</f>
        <v>0.9750017503417443</v>
      </c>
      <c r="AW7" s="2"/>
      <c r="AX7" s="2"/>
      <c r="AY7" s="2"/>
      <c r="AZ7" s="2"/>
      <c r="BA7" s="2"/>
      <c r="BB7" s="2"/>
      <c r="BC7" s="2"/>
      <c r="BD7" s="2"/>
      <c r="BE7" s="2"/>
      <c r="BF7" s="2"/>
    </row>
    <row r="8" spans="1:59" x14ac:dyDescent="0.25">
      <c r="O8" s="51" t="s">
        <v>4</v>
      </c>
      <c r="P8" s="52"/>
      <c r="Q8" s="5">
        <f>2*MIN(Q6:Q7)</f>
        <v>4.99964993165114E-2</v>
      </c>
      <c r="AW8" s="2"/>
      <c r="AX8" s="2"/>
      <c r="AY8" s="2"/>
      <c r="AZ8" s="2"/>
      <c r="BA8" s="2"/>
      <c r="BB8" s="2"/>
      <c r="BC8" s="2"/>
      <c r="BD8" s="2"/>
      <c r="BE8" s="2"/>
      <c r="BF8" s="2"/>
    </row>
    <row r="9" spans="1:59" ht="15.75" thickBot="1" x14ac:dyDescent="0.3">
      <c r="B9" s="53" t="s">
        <v>24</v>
      </c>
      <c r="C9" s="53"/>
      <c r="E9" s="61" t="s">
        <v>33</v>
      </c>
      <c r="F9" s="61"/>
      <c r="O9" s="54" t="str">
        <f>CONCATENATE(AY3,O5,AZ3,O5,)</f>
        <v>Área entre -t(9) y t(9)</v>
      </c>
      <c r="P9" s="55"/>
      <c r="Q9" s="20">
        <f>1-Q8</f>
        <v>0.9500035006834886</v>
      </c>
      <c r="AW9" s="2"/>
      <c r="AX9" s="2"/>
      <c r="AY9" s="2"/>
      <c r="AZ9" s="2"/>
      <c r="BA9" s="2"/>
      <c r="BB9" s="2"/>
      <c r="BC9" s="2"/>
      <c r="BD9" s="2"/>
      <c r="BE9" s="2"/>
      <c r="BF9" s="2"/>
    </row>
    <row r="10" spans="1:59" ht="15.75" thickBot="1" x14ac:dyDescent="0.3">
      <c r="B10" s="12" t="s">
        <v>3</v>
      </c>
      <c r="C10" s="12" t="s">
        <v>20</v>
      </c>
      <c r="E10" s="12" t="s">
        <v>32</v>
      </c>
      <c r="F10" s="12" t="s">
        <v>34</v>
      </c>
      <c r="T10" s="77"/>
      <c r="U10" s="78"/>
      <c r="V10" s="21" t="s">
        <v>31</v>
      </c>
      <c r="W10" s="79"/>
      <c r="X10" s="80"/>
      <c r="AW10" s="2"/>
      <c r="AX10" s="2"/>
      <c r="AY10" s="2"/>
      <c r="AZ10" s="2"/>
      <c r="BA10" s="2"/>
      <c r="BB10" s="2"/>
      <c r="BC10" s="2"/>
      <c r="BD10" s="2"/>
      <c r="BE10" s="2"/>
      <c r="BF10" s="2"/>
    </row>
    <row r="11" spans="1:59" ht="15.75" thickBot="1" x14ac:dyDescent="0.3">
      <c r="B11" s="15">
        <v>-4.5</v>
      </c>
      <c r="C11" s="15">
        <f>_xlfn.T.DIST(B11,$A$6,FALSE)</f>
        <v>1.0701730080679912E-3</v>
      </c>
      <c r="E11" s="59">
        <v>-4.5</v>
      </c>
      <c r="F11" s="59">
        <f t="shared" ref="F11:F31" si="2">_xlfn.NORM.DIST(E11,0,1,0)</f>
        <v>1.5983741106905475E-5</v>
      </c>
      <c r="O11" s="34"/>
      <c r="P11" s="34"/>
      <c r="Q11" s="34"/>
      <c r="R11" s="34"/>
      <c r="T11" s="31">
        <f>V11-R13</f>
        <v>12.10786178516658</v>
      </c>
      <c r="U11" s="81" t="s">
        <v>10</v>
      </c>
      <c r="V11" s="32">
        <f>'Calcula Tstudent de una muestra'!D5</f>
        <v>15.9</v>
      </c>
      <c r="W11" s="81" t="s">
        <v>10</v>
      </c>
      <c r="X11" s="33">
        <f>V11+R13</f>
        <v>19.69213821483342</v>
      </c>
      <c r="AW11" s="2"/>
      <c r="AX11" s="2"/>
      <c r="AY11" s="2"/>
      <c r="AZ11" s="2"/>
      <c r="BA11" s="2"/>
      <c r="BB11" s="2"/>
      <c r="BC11" s="2"/>
      <c r="BD11" s="2"/>
      <c r="BE11" s="2"/>
      <c r="BF11" s="2"/>
    </row>
    <row r="12" spans="1:59" ht="15.75" thickBot="1" x14ac:dyDescent="0.3">
      <c r="B12" s="15">
        <f>(4.5-$B$11)/40+B11</f>
        <v>-4.2750000000000004</v>
      </c>
      <c r="C12" s="15">
        <f t="shared" ref="C12:C51" si="3">_xlfn.T.DIST(B12,$A$6,FALSE)</f>
        <v>1.5177833718631713E-3</v>
      </c>
      <c r="E12" s="59">
        <v>-4</v>
      </c>
      <c r="F12" s="59">
        <f t="shared" si="2"/>
        <v>1.3383022576488537E-4</v>
      </c>
      <c r="O12" s="82" t="s">
        <v>23</v>
      </c>
      <c r="P12" s="83"/>
      <c r="Q12" s="83"/>
      <c r="R12" s="83"/>
      <c r="AW12" s="2"/>
      <c r="AX12" s="2"/>
      <c r="AY12" s="2"/>
      <c r="AZ12" s="2"/>
      <c r="BA12" s="2"/>
      <c r="BB12" s="2"/>
      <c r="BC12" s="2"/>
      <c r="BD12" s="2"/>
      <c r="BE12" s="2"/>
      <c r="BF12" s="2"/>
    </row>
    <row r="13" spans="1:59" ht="15.75" thickBot="1" x14ac:dyDescent="0.3">
      <c r="B13" s="15">
        <f t="shared" ref="B13:B51" si="4">(4.5-$B$11)/40+B12</f>
        <v>-4.0500000000000007</v>
      </c>
      <c r="C13" s="15">
        <f t="shared" si="3"/>
        <v>2.1662124367681241E-3</v>
      </c>
      <c r="E13" s="59">
        <v>-3.5</v>
      </c>
      <c r="F13" s="59">
        <f t="shared" si="2"/>
        <v>8.7268269504576015E-4</v>
      </c>
      <c r="O13" s="82">
        <f>'Calcula Tstudent de una muestra'!D7</f>
        <v>5.3009433122794292</v>
      </c>
      <c r="P13" s="84">
        <f>SQRT('Calcula Tstudent de una muestra'!D6)</f>
        <v>3.1622776601683795</v>
      </c>
      <c r="Q13" s="84">
        <f>O13/P13</f>
        <v>1.6763054614240211</v>
      </c>
      <c r="R13" s="84">
        <f>Q13*Q5</f>
        <v>3.7921382148334208</v>
      </c>
      <c r="T13" s="67" t="s">
        <v>40</v>
      </c>
      <c r="U13" s="49">
        <f>'Calcula Tstudent de una muestra'!D9</f>
        <v>1.1334449739165979</v>
      </c>
      <c r="V13" s="49"/>
      <c r="W13" s="49"/>
      <c r="X13" s="50"/>
    </row>
    <row r="14" spans="1:59" x14ac:dyDescent="0.25">
      <c r="B14" s="15">
        <f t="shared" si="4"/>
        <v>-3.8250000000000006</v>
      </c>
      <c r="C14" s="15">
        <f t="shared" si="3"/>
        <v>3.1096198754805397E-3</v>
      </c>
      <c r="E14" s="59">
        <v>-3</v>
      </c>
      <c r="F14" s="59">
        <f t="shared" si="2"/>
        <v>4.4318484119380075E-3</v>
      </c>
    </row>
    <row r="15" spans="1:59" x14ac:dyDescent="0.25">
      <c r="B15" s="15">
        <f t="shared" si="4"/>
        <v>-3.6000000000000005</v>
      </c>
      <c r="C15" s="15">
        <f t="shared" si="3"/>
        <v>4.4866445690837633E-3</v>
      </c>
      <c r="E15" s="59">
        <v>-2.5</v>
      </c>
      <c r="F15" s="59">
        <f t="shared" si="2"/>
        <v>1.752830049356854E-2</v>
      </c>
    </row>
    <row r="16" spans="1:59" x14ac:dyDescent="0.25">
      <c r="B16" s="15">
        <f t="shared" si="4"/>
        <v>-3.3750000000000004</v>
      </c>
      <c r="C16" s="15">
        <f t="shared" si="3"/>
        <v>6.5002589306338921E-3</v>
      </c>
      <c r="E16" s="59">
        <v>-2</v>
      </c>
      <c r="F16" s="59">
        <f t="shared" si="2"/>
        <v>5.3990966513188063E-2</v>
      </c>
    </row>
    <row r="17" spans="2:6" x14ac:dyDescent="0.25">
      <c r="B17" s="15">
        <f t="shared" si="4"/>
        <v>-3.1500000000000004</v>
      </c>
      <c r="C17" s="15">
        <f t="shared" si="3"/>
        <v>9.444756715201421E-3</v>
      </c>
      <c r="E17" s="59">
        <v>-1.5</v>
      </c>
      <c r="F17" s="59">
        <f t="shared" si="2"/>
        <v>0.12951759566589174</v>
      </c>
    </row>
    <row r="18" spans="2:6" x14ac:dyDescent="0.25">
      <c r="B18" s="15">
        <f t="shared" si="4"/>
        <v>-2.9250000000000003</v>
      </c>
      <c r="C18" s="15">
        <f t="shared" si="3"/>
        <v>1.3740478845778725E-2</v>
      </c>
      <c r="E18" s="59">
        <v>-1</v>
      </c>
      <c r="F18" s="59">
        <f t="shared" si="2"/>
        <v>0.24197072451914337</v>
      </c>
    </row>
    <row r="19" spans="2:6" x14ac:dyDescent="0.25">
      <c r="B19" s="15">
        <f t="shared" si="4"/>
        <v>-2.7</v>
      </c>
      <c r="C19" s="15">
        <f t="shared" si="3"/>
        <v>1.9974592291515963E-2</v>
      </c>
      <c r="E19" s="59">
        <v>-0.5</v>
      </c>
      <c r="F19" s="59">
        <f t="shared" si="2"/>
        <v>0.35206532676429952</v>
      </c>
    </row>
    <row r="20" spans="2:6" x14ac:dyDescent="0.25">
      <c r="B20" s="15">
        <f t="shared" si="4"/>
        <v>-2.4750000000000001</v>
      </c>
      <c r="C20" s="15">
        <f t="shared" si="3"/>
        <v>2.8941211033718214E-2</v>
      </c>
      <c r="E20" s="59">
        <v>0</v>
      </c>
      <c r="F20" s="59">
        <f t="shared" si="2"/>
        <v>0.3989422804014327</v>
      </c>
    </row>
    <row r="21" spans="2:6" x14ac:dyDescent="0.25">
      <c r="B21" s="15">
        <f t="shared" si="4"/>
        <v>-2.25</v>
      </c>
      <c r="C21" s="15">
        <f t="shared" si="3"/>
        <v>4.166493108275391E-2</v>
      </c>
      <c r="E21" s="59">
        <v>0.5</v>
      </c>
      <c r="F21" s="59">
        <f t="shared" si="2"/>
        <v>0.35206532676429952</v>
      </c>
    </row>
    <row r="22" spans="2:6" x14ac:dyDescent="0.25">
      <c r="B22" s="15">
        <f t="shared" si="4"/>
        <v>-2.0249999999999999</v>
      </c>
      <c r="C22" s="15">
        <f t="shared" si="3"/>
        <v>5.9377685963550988E-2</v>
      </c>
      <c r="E22" s="59">
        <v>1</v>
      </c>
      <c r="F22" s="59">
        <f t="shared" si="2"/>
        <v>0.24197072451914337</v>
      </c>
    </row>
    <row r="23" spans="2:6" x14ac:dyDescent="0.25">
      <c r="B23" s="15">
        <f t="shared" si="4"/>
        <v>-1.7999999999999998</v>
      </c>
      <c r="C23" s="15">
        <f t="shared" si="3"/>
        <v>8.3401959822139882E-2</v>
      </c>
      <c r="E23" s="59">
        <v>1.5</v>
      </c>
      <c r="F23" s="59">
        <f t="shared" si="2"/>
        <v>0.12951759566589174</v>
      </c>
    </row>
    <row r="24" spans="2:6" x14ac:dyDescent="0.25">
      <c r="B24" s="15">
        <f t="shared" si="4"/>
        <v>-1.5749999999999997</v>
      </c>
      <c r="C24" s="15">
        <f t="shared" si="3"/>
        <v>0.11488297872595632</v>
      </c>
      <c r="E24" s="59">
        <v>2</v>
      </c>
      <c r="F24" s="59">
        <f t="shared" si="2"/>
        <v>5.3990966513188063E-2</v>
      </c>
    </row>
    <row r="25" spans="2:6" x14ac:dyDescent="0.25">
      <c r="B25" s="15">
        <f t="shared" si="4"/>
        <v>-1.3499999999999996</v>
      </c>
      <c r="C25" s="15">
        <f t="shared" si="3"/>
        <v>0.15432822907236055</v>
      </c>
      <c r="E25" s="59">
        <v>2.5</v>
      </c>
      <c r="F25" s="59">
        <f t="shared" si="2"/>
        <v>1.752830049356854E-2</v>
      </c>
    </row>
    <row r="26" spans="2:6" x14ac:dyDescent="0.25">
      <c r="B26" s="15">
        <f t="shared" si="4"/>
        <v>-1.1249999999999996</v>
      </c>
      <c r="C26" s="15">
        <f t="shared" si="3"/>
        <v>0.20098163142768968</v>
      </c>
      <c r="E26" s="59">
        <v>3</v>
      </c>
      <c r="F26" s="59">
        <f t="shared" si="2"/>
        <v>4.4318484119380075E-3</v>
      </c>
    </row>
    <row r="27" spans="2:6" x14ac:dyDescent="0.25">
      <c r="B27" s="15">
        <f t="shared" si="4"/>
        <v>-0.89999999999999958</v>
      </c>
      <c r="C27" s="15">
        <f t="shared" si="3"/>
        <v>0.25219606625511587</v>
      </c>
      <c r="E27" s="59">
        <v>3.5</v>
      </c>
      <c r="F27" s="59">
        <f t="shared" si="2"/>
        <v>8.7268269504576015E-4</v>
      </c>
    </row>
    <row r="28" spans="2:6" x14ac:dyDescent="0.25">
      <c r="B28" s="15">
        <f t="shared" si="4"/>
        <v>-0.6749999999999996</v>
      </c>
      <c r="C28" s="15">
        <f t="shared" si="3"/>
        <v>0.30313225062433563</v>
      </c>
      <c r="E28" s="59">
        <v>4</v>
      </c>
      <c r="F28" s="59">
        <f t="shared" si="2"/>
        <v>1.3383022576488537E-4</v>
      </c>
    </row>
    <row r="29" spans="2:6" x14ac:dyDescent="0.25">
      <c r="B29" s="15">
        <f t="shared" si="4"/>
        <v>-0.44999999999999962</v>
      </c>
      <c r="C29" s="15">
        <f t="shared" si="3"/>
        <v>0.34717961281825055</v>
      </c>
      <c r="E29" s="59">
        <v>4.5</v>
      </c>
      <c r="F29" s="59">
        <f t="shared" si="2"/>
        <v>1.5983741106905475E-5</v>
      </c>
    </row>
    <row r="30" spans="2:6" x14ac:dyDescent="0.25">
      <c r="B30" s="15">
        <f t="shared" si="4"/>
        <v>-0.22499999999999962</v>
      </c>
      <c r="C30" s="15">
        <f t="shared" si="3"/>
        <v>0.37730320181987498</v>
      </c>
      <c r="E30" s="60"/>
      <c r="F30" s="60"/>
    </row>
    <row r="31" spans="2:6" x14ac:dyDescent="0.25">
      <c r="B31" s="15">
        <f t="shared" si="4"/>
        <v>3.8857805861880479E-16</v>
      </c>
      <c r="C31" s="15">
        <f t="shared" si="3"/>
        <v>0.38803490887166864</v>
      </c>
      <c r="E31" s="60"/>
      <c r="F31" s="60"/>
    </row>
    <row r="32" spans="2:6" x14ac:dyDescent="0.25">
      <c r="B32" s="15">
        <f t="shared" si="4"/>
        <v>0.22500000000000039</v>
      </c>
      <c r="C32" s="15">
        <f t="shared" si="3"/>
        <v>0.37730320181987487</v>
      </c>
    </row>
    <row r="33" spans="2:20" x14ac:dyDescent="0.25">
      <c r="B33" s="15">
        <f t="shared" si="4"/>
        <v>0.4500000000000004</v>
      </c>
      <c r="C33" s="15">
        <f t="shared" si="3"/>
        <v>0.34717961281825038</v>
      </c>
      <c r="Q33">
        <f>T6</f>
        <v>-2.2622</v>
      </c>
      <c r="T33">
        <f>S6</f>
        <v>2.2622</v>
      </c>
    </row>
    <row r="34" spans="2:20" x14ac:dyDescent="0.25">
      <c r="B34" s="15">
        <f t="shared" si="4"/>
        <v>0.67500000000000038</v>
      </c>
      <c r="C34" s="15">
        <f t="shared" si="3"/>
        <v>0.30313225062433541</v>
      </c>
    </row>
    <row r="35" spans="2:20" x14ac:dyDescent="0.25">
      <c r="B35" s="15">
        <f t="shared" si="4"/>
        <v>0.90000000000000036</v>
      </c>
      <c r="C35" s="15">
        <f t="shared" si="3"/>
        <v>0.25219606625511565</v>
      </c>
    </row>
    <row r="36" spans="2:20" x14ac:dyDescent="0.25">
      <c r="B36" s="15">
        <f t="shared" si="4"/>
        <v>1.1250000000000004</v>
      </c>
      <c r="C36" s="15">
        <f t="shared" si="3"/>
        <v>0.20098163142768949</v>
      </c>
    </row>
    <row r="37" spans="2:20" x14ac:dyDescent="0.25">
      <c r="B37" s="15">
        <f t="shared" si="4"/>
        <v>1.3500000000000005</v>
      </c>
      <c r="C37" s="15">
        <f t="shared" si="3"/>
        <v>0.15432822907236035</v>
      </c>
    </row>
    <row r="38" spans="2:20" x14ac:dyDescent="0.25">
      <c r="B38" s="15">
        <f t="shared" si="4"/>
        <v>1.5750000000000006</v>
      </c>
      <c r="C38" s="15">
        <f t="shared" si="3"/>
        <v>0.11488297872595617</v>
      </c>
    </row>
    <row r="39" spans="2:20" x14ac:dyDescent="0.25">
      <c r="B39" s="15">
        <f t="shared" si="4"/>
        <v>1.8000000000000007</v>
      </c>
      <c r="C39" s="15">
        <f t="shared" si="3"/>
        <v>8.3401959822139757E-2</v>
      </c>
    </row>
    <row r="40" spans="2:20" x14ac:dyDescent="0.25">
      <c r="B40" s="15">
        <f t="shared" si="4"/>
        <v>2.0250000000000008</v>
      </c>
      <c r="C40" s="15">
        <f t="shared" si="3"/>
        <v>5.9377685963550898E-2</v>
      </c>
    </row>
    <row r="41" spans="2:20" x14ac:dyDescent="0.25">
      <c r="B41" s="15">
        <f t="shared" si="4"/>
        <v>2.2500000000000009</v>
      </c>
      <c r="C41" s="15">
        <f t="shared" si="3"/>
        <v>4.1664931082753855E-2</v>
      </c>
    </row>
    <row r="42" spans="2:20" x14ac:dyDescent="0.25">
      <c r="B42" s="15">
        <f t="shared" si="4"/>
        <v>2.475000000000001</v>
      </c>
      <c r="C42" s="15">
        <f t="shared" si="3"/>
        <v>2.8941211033718158E-2</v>
      </c>
    </row>
    <row r="43" spans="2:20" x14ac:dyDescent="0.25">
      <c r="B43" s="15">
        <f t="shared" si="4"/>
        <v>2.7000000000000011</v>
      </c>
      <c r="C43" s="15">
        <f t="shared" si="3"/>
        <v>1.9974592291515946E-2</v>
      </c>
    </row>
    <row r="44" spans="2:20" x14ac:dyDescent="0.25">
      <c r="B44" s="15">
        <f t="shared" si="4"/>
        <v>2.9250000000000012</v>
      </c>
      <c r="C44" s="15">
        <f t="shared" si="3"/>
        <v>1.3740478845778704E-2</v>
      </c>
    </row>
    <row r="45" spans="2:20" x14ac:dyDescent="0.25">
      <c r="B45" s="15">
        <f t="shared" si="4"/>
        <v>3.1500000000000012</v>
      </c>
      <c r="C45" s="15">
        <f t="shared" si="3"/>
        <v>9.4447567152014054E-3</v>
      </c>
    </row>
    <row r="46" spans="2:20" x14ac:dyDescent="0.25">
      <c r="B46" s="15">
        <f t="shared" si="4"/>
        <v>3.3750000000000013</v>
      </c>
      <c r="C46" s="15">
        <f t="shared" si="3"/>
        <v>6.5002589306338869E-3</v>
      </c>
    </row>
    <row r="47" spans="2:20" x14ac:dyDescent="0.25">
      <c r="B47" s="15">
        <f t="shared" si="4"/>
        <v>3.6000000000000014</v>
      </c>
      <c r="C47" s="15">
        <f t="shared" si="3"/>
        <v>4.4866445690837546E-3</v>
      </c>
    </row>
    <row r="48" spans="2:20" x14ac:dyDescent="0.25">
      <c r="B48" s="15">
        <f t="shared" si="4"/>
        <v>3.8250000000000015</v>
      </c>
      <c r="C48" s="15">
        <f t="shared" si="3"/>
        <v>3.1096198754805337E-3</v>
      </c>
    </row>
    <row r="49" spans="2:18" x14ac:dyDescent="0.25">
      <c r="B49" s="15">
        <f t="shared" si="4"/>
        <v>4.0500000000000016</v>
      </c>
      <c r="C49" s="15">
        <f t="shared" si="3"/>
        <v>2.1662124367681219E-3</v>
      </c>
    </row>
    <row r="50" spans="2:18" x14ac:dyDescent="0.25">
      <c r="B50" s="15">
        <f t="shared" si="4"/>
        <v>4.2750000000000012</v>
      </c>
      <c r="C50" s="15">
        <f t="shared" si="3"/>
        <v>1.5177833718631681E-3</v>
      </c>
    </row>
    <row r="51" spans="2:18" x14ac:dyDescent="0.25">
      <c r="B51" s="15">
        <f t="shared" si="4"/>
        <v>4.5000000000000009</v>
      </c>
      <c r="C51" s="15">
        <f t="shared" si="3"/>
        <v>1.0701730080679901E-3</v>
      </c>
    </row>
    <row r="52" spans="2:18" x14ac:dyDescent="0.25">
      <c r="B52" s="22"/>
      <c r="C52" s="22"/>
    </row>
    <row r="53" spans="2:18" x14ac:dyDescent="0.25">
      <c r="B53" s="22"/>
      <c r="C53" s="22"/>
    </row>
    <row r="54" spans="2:18" x14ac:dyDescent="0.25">
      <c r="B54" s="22"/>
      <c r="C54" s="22"/>
    </row>
    <row r="55" spans="2:18" x14ac:dyDescent="0.25">
      <c r="B55" s="22"/>
      <c r="C55" s="22"/>
    </row>
    <row r="57" spans="2:18" ht="15.75" thickBot="1" x14ac:dyDescent="0.3">
      <c r="B57" s="41" t="s">
        <v>12</v>
      </c>
      <c r="C57" s="41"/>
      <c r="Q57" s="22"/>
      <c r="R57" s="22"/>
    </row>
    <row r="58" spans="2:18" ht="15.75" thickBot="1" x14ac:dyDescent="0.3">
      <c r="B58" s="12" t="s">
        <v>3</v>
      </c>
      <c r="C58" s="12" t="s">
        <v>20</v>
      </c>
      <c r="F58" s="48" t="str">
        <f>CONCATENATE(BC5,O5,BC3,T6,BD5,BC4,BE5)</f>
        <v>P[t(9)≤-2.2622]=0.0250</v>
      </c>
      <c r="G58" s="49"/>
      <c r="H58" s="49"/>
      <c r="I58" s="49"/>
      <c r="J58" s="49"/>
      <c r="K58" s="49"/>
      <c r="L58" s="49"/>
      <c r="M58" s="49"/>
      <c r="N58" s="50"/>
    </row>
    <row r="59" spans="2:18" x14ac:dyDescent="0.25">
      <c r="B59" s="15">
        <f>B11</f>
        <v>-4.5</v>
      </c>
      <c r="C59" s="15">
        <f>_xlfn.T.DIST(B59,$A$6,FALSE)</f>
        <v>1.0701730080679912E-3</v>
      </c>
    </row>
    <row r="60" spans="2:18" x14ac:dyDescent="0.25">
      <c r="B60" s="15">
        <f>($T$6-$B$59)/60+B59</f>
        <v>-4.4627033333333337</v>
      </c>
      <c r="C60" s="15">
        <f t="shared" ref="C60:C119" si="5">_xlfn.T.DIST(B60,$A$6,FALSE)</f>
        <v>1.1334783086345542E-3</v>
      </c>
    </row>
    <row r="61" spans="2:18" x14ac:dyDescent="0.25">
      <c r="B61" s="15">
        <f t="shared" ref="B61:B119" si="6">($T$6-$B$59)/60+B60</f>
        <v>-4.4254066666666674</v>
      </c>
      <c r="C61" s="15">
        <f t="shared" si="5"/>
        <v>1.2007464180160464E-3</v>
      </c>
    </row>
    <row r="62" spans="2:18" x14ac:dyDescent="0.25">
      <c r="B62" s="15">
        <f t="shared" si="6"/>
        <v>-4.3881100000000011</v>
      </c>
      <c r="C62" s="15">
        <f t="shared" si="5"/>
        <v>1.2722358833097322E-3</v>
      </c>
    </row>
    <row r="63" spans="2:18" x14ac:dyDescent="0.25">
      <c r="B63" s="15">
        <f t="shared" si="6"/>
        <v>-4.3508133333333348</v>
      </c>
      <c r="C63" s="15">
        <f t="shared" si="5"/>
        <v>1.3482225293523361E-3</v>
      </c>
    </row>
    <row r="64" spans="2:18" x14ac:dyDescent="0.25">
      <c r="B64" s="15">
        <f t="shared" si="6"/>
        <v>-4.3135166666666684</v>
      </c>
      <c r="C64" s="15">
        <f t="shared" si="5"/>
        <v>1.4290006144548047E-3</v>
      </c>
    </row>
    <row r="65" spans="2:3" x14ac:dyDescent="0.25">
      <c r="B65" s="15">
        <f t="shared" si="6"/>
        <v>-4.2762200000000021</v>
      </c>
      <c r="C65" s="15">
        <f t="shared" si="5"/>
        <v>1.5148840607426737E-3</v>
      </c>
    </row>
    <row r="66" spans="2:3" x14ac:dyDescent="0.25">
      <c r="B66" s="15">
        <f t="shared" si="6"/>
        <v>-4.2389233333333358</v>
      </c>
      <c r="C66" s="15">
        <f t="shared" si="5"/>
        <v>1.6062077634102863E-3</v>
      </c>
    </row>
    <row r="67" spans="2:3" x14ac:dyDescent="0.25">
      <c r="B67" s="15">
        <f t="shared" si="6"/>
        <v>-4.2016266666666695</v>
      </c>
      <c r="C67" s="15">
        <f t="shared" si="5"/>
        <v>1.7033289833694638E-3</v>
      </c>
    </row>
    <row r="68" spans="2:3" x14ac:dyDescent="0.25">
      <c r="B68" s="15">
        <f t="shared" si="6"/>
        <v>-4.1643300000000032</v>
      </c>
      <c r="C68" s="15">
        <f t="shared" si="5"/>
        <v>1.8066288279408131E-3</v>
      </c>
    </row>
    <row r="69" spans="2:3" x14ac:dyDescent="0.25">
      <c r="B69" s="15">
        <f t="shared" si="6"/>
        <v>-4.1270333333333369</v>
      </c>
      <c r="C69" s="15">
        <f t="shared" si="5"/>
        <v>1.9165138243962447E-3</v>
      </c>
    </row>
    <row r="70" spans="2:3" x14ac:dyDescent="0.25">
      <c r="B70" s="15">
        <f t="shared" si="6"/>
        <v>-4.0897366666666706</v>
      </c>
      <c r="C70" s="15">
        <f t="shared" si="5"/>
        <v>2.0334175913118866E-3</v>
      </c>
    </row>
    <row r="71" spans="2:3" x14ac:dyDescent="0.25">
      <c r="B71" s="15">
        <f t="shared" si="6"/>
        <v>-4.0524400000000043</v>
      </c>
      <c r="C71" s="15">
        <f t="shared" si="5"/>
        <v>2.1578026128281766E-3</v>
      </c>
    </row>
    <row r="72" spans="2:3" x14ac:dyDescent="0.25">
      <c r="B72" s="15">
        <f t="shared" si="6"/>
        <v>-4.0151433333333379</v>
      </c>
      <c r="C72" s="15">
        <f t="shared" si="5"/>
        <v>2.2901621210350007E-3</v>
      </c>
    </row>
    <row r="73" spans="2:3" x14ac:dyDescent="0.25">
      <c r="B73" s="15">
        <f t="shared" si="6"/>
        <v>-3.9778466666666712</v>
      </c>
      <c r="C73" s="15">
        <f t="shared" si="5"/>
        <v>2.4310220918001744E-3</v>
      </c>
    </row>
    <row r="74" spans="2:3" x14ac:dyDescent="0.25">
      <c r="B74" s="15">
        <f t="shared" si="6"/>
        <v>-3.9405500000000044</v>
      </c>
      <c r="C74" s="15">
        <f t="shared" si="5"/>
        <v>2.5809433594346917E-3</v>
      </c>
    </row>
    <row r="75" spans="2:3" x14ac:dyDescent="0.25">
      <c r="B75" s="15">
        <f t="shared" si="6"/>
        <v>-3.9032533333333377</v>
      </c>
      <c r="C75" s="15">
        <f t="shared" si="5"/>
        <v>2.7405238556327113E-3</v>
      </c>
    </row>
    <row r="76" spans="2:3" x14ac:dyDescent="0.25">
      <c r="B76" s="15">
        <f t="shared" si="6"/>
        <v>-3.8659566666666709</v>
      </c>
      <c r="C76" s="15">
        <f t="shared" si="5"/>
        <v>2.9104009781322489E-3</v>
      </c>
    </row>
    <row r="77" spans="2:3" x14ac:dyDescent="0.25">
      <c r="B77" s="15">
        <f t="shared" si="6"/>
        <v>-3.8286600000000042</v>
      </c>
      <c r="C77" s="15">
        <f t="shared" si="5"/>
        <v>3.0912540945072357E-3</v>
      </c>
    </row>
    <row r="78" spans="2:3" x14ac:dyDescent="0.25">
      <c r="B78" s="15">
        <f t="shared" si="6"/>
        <v>-3.7913633333333374</v>
      </c>
      <c r="C78" s="15">
        <f t="shared" si="5"/>
        <v>3.2838071864155459E-3</v>
      </c>
    </row>
    <row r="79" spans="2:3" x14ac:dyDescent="0.25">
      <c r="B79" s="15">
        <f t="shared" si="6"/>
        <v>-3.7540666666666707</v>
      </c>
      <c r="C79" s="15">
        <f t="shared" si="5"/>
        <v>3.4888316394823056E-3</v>
      </c>
    </row>
    <row r="80" spans="2:3" x14ac:dyDescent="0.25">
      <c r="B80" s="15">
        <f t="shared" si="6"/>
        <v>-3.7167700000000039</v>
      </c>
      <c r="C80" s="15">
        <f t="shared" si="5"/>
        <v>3.7071491837838413E-3</v>
      </c>
    </row>
    <row r="81" spans="2:3" x14ac:dyDescent="0.25">
      <c r="B81" s="15">
        <f t="shared" si="6"/>
        <v>-3.6794733333333371</v>
      </c>
      <c r="C81" s="15">
        <f t="shared" si="5"/>
        <v>3.9396349896047957E-3</v>
      </c>
    </row>
    <row r="82" spans="2:3" x14ac:dyDescent="0.25">
      <c r="B82" s="15">
        <f t="shared" si="6"/>
        <v>-3.6421766666666704</v>
      </c>
      <c r="C82" s="15">
        <f t="shared" si="5"/>
        <v>4.1872209227575286E-3</v>
      </c>
    </row>
    <row r="83" spans="2:3" x14ac:dyDescent="0.25">
      <c r="B83" s="15">
        <f t="shared" si="6"/>
        <v>-3.6048800000000036</v>
      </c>
      <c r="C83" s="15">
        <f t="shared" si="5"/>
        <v>4.4508989632663955E-3</v>
      </c>
    </row>
    <row r="84" spans="2:3" x14ac:dyDescent="0.25">
      <c r="B84" s="15">
        <f t="shared" si="6"/>
        <v>-3.5675833333333369</v>
      </c>
      <c r="C84" s="15">
        <f t="shared" si="5"/>
        <v>4.7317247906157852E-3</v>
      </c>
    </row>
    <row r="85" spans="2:3" x14ac:dyDescent="0.25">
      <c r="B85" s="15">
        <f t="shared" si="6"/>
        <v>-3.5302866666666701</v>
      </c>
      <c r="C85" s="15">
        <f t="shared" si="5"/>
        <v>5.0308215380249809E-3</v>
      </c>
    </row>
    <row r="86" spans="2:3" x14ac:dyDescent="0.25">
      <c r="B86" s="15">
        <f t="shared" si="6"/>
        <v>-3.4929900000000034</v>
      </c>
      <c r="C86" s="15">
        <f t="shared" si="5"/>
        <v>5.3493837173280165E-3</v>
      </c>
    </row>
    <row r="87" spans="2:3" x14ac:dyDescent="0.25">
      <c r="B87" s="15">
        <f t="shared" si="6"/>
        <v>-3.4556933333333366</v>
      </c>
      <c r="C87" s="15">
        <f t="shared" si="5"/>
        <v>5.6886813149852706E-3</v>
      </c>
    </row>
    <row r="88" spans="2:3" x14ac:dyDescent="0.25">
      <c r="B88" s="15">
        <f t="shared" si="6"/>
        <v>-3.4183966666666699</v>
      </c>
      <c r="C88" s="15">
        <f t="shared" si="5"/>
        <v>6.0500640585155543E-3</v>
      </c>
    </row>
    <row r="89" spans="2:3" x14ac:dyDescent="0.25">
      <c r="B89" s="15">
        <f t="shared" si="6"/>
        <v>-3.3811000000000031</v>
      </c>
      <c r="C89" s="15">
        <f t="shared" si="5"/>
        <v>6.4349658511928063E-3</v>
      </c>
    </row>
    <row r="90" spans="2:3" x14ac:dyDescent="0.25">
      <c r="B90" s="15">
        <f t="shared" si="6"/>
        <v>-3.3438033333333363</v>
      </c>
      <c r="C90" s="15">
        <f t="shared" si="5"/>
        <v>6.8449093711774349E-3</v>
      </c>
    </row>
    <row r="91" spans="2:3" x14ac:dyDescent="0.25">
      <c r="B91" s="15">
        <f t="shared" si="6"/>
        <v>-3.3065066666666696</v>
      </c>
      <c r="C91" s="15">
        <f t="shared" si="5"/>
        <v>7.2815108293253347E-3</v>
      </c>
    </row>
    <row r="92" spans="2:3" x14ac:dyDescent="0.25">
      <c r="B92" s="15">
        <f t="shared" si="6"/>
        <v>-3.2692100000000028</v>
      </c>
      <c r="C92" s="15">
        <f t="shared" si="5"/>
        <v>7.7464848777129506E-3</v>
      </c>
    </row>
    <row r="93" spans="2:3" x14ac:dyDescent="0.25">
      <c r="B93" s="15">
        <f t="shared" si="6"/>
        <v>-3.2319133333333361</v>
      </c>
      <c r="C93" s="15">
        <f t="shared" si="5"/>
        <v>8.2416496584082673E-3</v>
      </c>
    </row>
    <row r="94" spans="2:3" x14ac:dyDescent="0.25">
      <c r="B94" s="15">
        <f t="shared" si="6"/>
        <v>-3.1946166666666693</v>
      </c>
      <c r="C94" s="15">
        <f t="shared" si="5"/>
        <v>8.7689319791776112E-3</v>
      </c>
    </row>
    <row r="95" spans="2:3" x14ac:dyDescent="0.25">
      <c r="B95" s="15">
        <f t="shared" si="6"/>
        <v>-3.1573200000000026</v>
      </c>
      <c r="C95" s="15">
        <f t="shared" si="5"/>
        <v>9.3303725996200654E-3</v>
      </c>
    </row>
    <row r="96" spans="2:3" x14ac:dyDescent="0.25">
      <c r="B96" s="15">
        <f t="shared" si="6"/>
        <v>-3.1200233333333358</v>
      </c>
      <c r="C96" s="15">
        <f t="shared" si="5"/>
        <v>9.9281316076350878E-3</v>
      </c>
    </row>
    <row r="97" spans="2:18" x14ac:dyDescent="0.25">
      <c r="B97" s="15">
        <f t="shared" si="6"/>
        <v>-3.0827266666666691</v>
      </c>
      <c r="C97" s="15">
        <f t="shared" si="5"/>
        <v>1.0564493862127215E-2</v>
      </c>
    </row>
    <row r="98" spans="2:18" x14ac:dyDescent="0.25">
      <c r="B98" s="15">
        <f t="shared" si="6"/>
        <v>-3.0454300000000023</v>
      </c>
      <c r="C98" s="15">
        <f t="shared" si="5"/>
        <v>1.1241874473406238E-2</v>
      </c>
    </row>
    <row r="99" spans="2:18" x14ac:dyDescent="0.25">
      <c r="B99" s="15">
        <f t="shared" si="6"/>
        <v>-3.0081333333333355</v>
      </c>
      <c r="C99" s="15">
        <f t="shared" si="5"/>
        <v>1.1962824287823895E-2</v>
      </c>
    </row>
    <row r="100" spans="2:18" x14ac:dyDescent="0.25">
      <c r="B100" s="15">
        <f t="shared" si="6"/>
        <v>-2.9708366666666688</v>
      </c>
      <c r="C100" s="15">
        <f t="shared" si="5"/>
        <v>1.2730035337774443E-2</v>
      </c>
    </row>
    <row r="101" spans="2:18" x14ac:dyDescent="0.25">
      <c r="B101" s="15">
        <f t="shared" si="6"/>
        <v>-2.933540000000002</v>
      </c>
      <c r="C101" s="15">
        <f t="shared" si="5"/>
        <v>1.3546346212251944E-2</v>
      </c>
      <c r="Q101" s="22"/>
      <c r="R101" s="22"/>
    </row>
    <row r="102" spans="2:18" x14ac:dyDescent="0.25">
      <c r="B102" s="15">
        <f t="shared" si="6"/>
        <v>-2.8962433333333353</v>
      </c>
      <c r="C102" s="15">
        <f t="shared" si="5"/>
        <v>1.4414747296683152E-2</v>
      </c>
    </row>
    <row r="103" spans="2:18" x14ac:dyDescent="0.25">
      <c r="B103" s="15">
        <f t="shared" si="6"/>
        <v>-2.8589466666666685</v>
      </c>
      <c r="C103" s="15">
        <f t="shared" si="5"/>
        <v>1.5338385823724238E-2</v>
      </c>
    </row>
    <row r="104" spans="2:18" x14ac:dyDescent="0.25">
      <c r="B104" s="15">
        <f t="shared" si="6"/>
        <v>-2.8216500000000018</v>
      </c>
      <c r="C104" s="15">
        <f t="shared" si="5"/>
        <v>1.6320570669114867E-2</v>
      </c>
    </row>
    <row r="105" spans="2:18" x14ac:dyDescent="0.25">
      <c r="B105" s="15">
        <f t="shared" si="6"/>
        <v>-2.784353333333335</v>
      </c>
      <c r="C105" s="15">
        <f t="shared" si="5"/>
        <v>1.7364776818518841E-2</v>
      </c>
    </row>
    <row r="106" spans="2:18" x14ac:dyDescent="0.25">
      <c r="B106" s="15">
        <f t="shared" si="6"/>
        <v>-2.7470566666666683</v>
      </c>
      <c r="C106" s="15">
        <f t="shared" si="5"/>
        <v>1.8474649422555285E-2</v>
      </c>
    </row>
    <row r="107" spans="2:18" x14ac:dyDescent="0.25">
      <c r="B107" s="15">
        <f t="shared" si="6"/>
        <v>-2.7097600000000015</v>
      </c>
      <c r="C107" s="15">
        <f t="shared" si="5"/>
        <v>1.9654007347953539E-2</v>
      </c>
    </row>
    <row r="108" spans="2:18" x14ac:dyDescent="0.25">
      <c r="B108" s="15">
        <f t="shared" si="6"/>
        <v>-2.6724633333333347</v>
      </c>
      <c r="C108" s="15">
        <f t="shared" si="5"/>
        <v>2.0906846122977888E-2</v>
      </c>
    </row>
    <row r="109" spans="2:18" x14ac:dyDescent="0.25">
      <c r="B109" s="15">
        <f t="shared" si="6"/>
        <v>-2.635166666666668</v>
      </c>
      <c r="C109" s="15">
        <f t="shared" si="5"/>
        <v>2.22373401650088E-2</v>
      </c>
    </row>
    <row r="110" spans="2:18" x14ac:dyDescent="0.25">
      <c r="B110" s="15">
        <f t="shared" si="6"/>
        <v>-2.5978700000000012</v>
      </c>
      <c r="C110" s="15">
        <f t="shared" si="5"/>
        <v>2.3649844167498314E-2</v>
      </c>
    </row>
    <row r="111" spans="2:18" x14ac:dyDescent="0.25">
      <c r="B111" s="15">
        <f t="shared" si="6"/>
        <v>-2.5605733333333345</v>
      </c>
      <c r="C111" s="15">
        <f t="shared" si="5"/>
        <v>2.5148893512516327E-2</v>
      </c>
    </row>
    <row r="112" spans="2:18" x14ac:dyDescent="0.25">
      <c r="B112" s="15">
        <f t="shared" si="6"/>
        <v>-2.5232766666666677</v>
      </c>
      <c r="C112" s="15">
        <f t="shared" si="5"/>
        <v>2.6739203563876653E-2</v>
      </c>
    </row>
    <row r="113" spans="2:14" x14ac:dyDescent="0.25">
      <c r="B113" s="15">
        <f t="shared" si="6"/>
        <v>-2.485980000000001</v>
      </c>
      <c r="C113" s="15">
        <f t="shared" si="5"/>
        <v>2.842566768450637E-2</v>
      </c>
    </row>
    <row r="114" spans="2:14" x14ac:dyDescent="0.25">
      <c r="B114" s="15">
        <f t="shared" si="6"/>
        <v>-2.4486833333333342</v>
      </c>
      <c r="C114" s="15">
        <f t="shared" si="5"/>
        <v>3.0213353810449921E-2</v>
      </c>
    </row>
    <row r="115" spans="2:14" x14ac:dyDescent="0.25">
      <c r="B115" s="15">
        <f t="shared" si="6"/>
        <v>-2.4113866666666675</v>
      </c>
      <c r="C115" s="15">
        <f t="shared" si="5"/>
        <v>3.2107499402873468E-2</v>
      </c>
    </row>
    <row r="116" spans="2:14" x14ac:dyDescent="0.25">
      <c r="B116" s="15">
        <f t="shared" si="6"/>
        <v>-2.3740900000000007</v>
      </c>
      <c r="C116" s="15">
        <f t="shared" si="5"/>
        <v>3.4113504588868873E-2</v>
      </c>
    </row>
    <row r="117" spans="2:14" x14ac:dyDescent="0.25">
      <c r="B117" s="15">
        <f t="shared" si="6"/>
        <v>-2.3367933333333339</v>
      </c>
      <c r="C117" s="15">
        <f t="shared" si="5"/>
        <v>3.623692329200888E-2</v>
      </c>
    </row>
    <row r="118" spans="2:14" x14ac:dyDescent="0.25">
      <c r="B118" s="15">
        <f t="shared" si="6"/>
        <v>-2.2994966666666672</v>
      </c>
      <c r="C118" s="15">
        <f t="shared" si="5"/>
        <v>3.8483452144767387E-2</v>
      </c>
    </row>
    <row r="119" spans="2:14" x14ac:dyDescent="0.25">
      <c r="B119" s="15">
        <f t="shared" si="6"/>
        <v>-2.2622000000000004</v>
      </c>
      <c r="C119" s="15">
        <f t="shared" si="5"/>
        <v>4.085891696742245E-2</v>
      </c>
    </row>
    <row r="125" spans="2:14" ht="15.75" thickBot="1" x14ac:dyDescent="0.3">
      <c r="B125" s="41" t="s">
        <v>13</v>
      </c>
      <c r="C125" s="41"/>
    </row>
    <row r="126" spans="2:14" ht="15.75" thickBot="1" x14ac:dyDescent="0.3">
      <c r="B126" s="12" t="s">
        <v>3</v>
      </c>
      <c r="C126" s="12" t="s">
        <v>20</v>
      </c>
      <c r="F126" s="45" t="str">
        <f>CONCATENATE(BC5,O5,BD3,S6,BD5,BC4,BE5)</f>
        <v>P[t(9)≥2.2622]=0.0250</v>
      </c>
      <c r="G126" s="46"/>
      <c r="H126" s="46"/>
      <c r="I126" s="46"/>
      <c r="J126" s="46"/>
      <c r="K126" s="46"/>
      <c r="L126" s="46"/>
      <c r="M126" s="46"/>
      <c r="N126" s="47"/>
    </row>
    <row r="127" spans="2:14" x14ac:dyDescent="0.25">
      <c r="B127" s="15">
        <f>B51</f>
        <v>4.5000000000000009</v>
      </c>
      <c r="C127" s="15">
        <f>_xlfn.T.DIST(B127,$A$6,FALSE)</f>
        <v>1.0701730080679901E-3</v>
      </c>
    </row>
    <row r="128" spans="2:14" x14ac:dyDescent="0.25">
      <c r="B128" s="15">
        <f>($S$6-$B$127)/60+B127</f>
        <v>4.4627033333333346</v>
      </c>
      <c r="C128" s="15">
        <f t="shared" ref="C128:C187" si="7">_xlfn.T.DIST(B128,$A$6,FALSE)</f>
        <v>1.1334783086345529E-3</v>
      </c>
    </row>
    <row r="129" spans="2:3" x14ac:dyDescent="0.25">
      <c r="B129" s="15">
        <f t="shared" ref="B129:B187" si="8">($S$6-$B$127)/60+B128</f>
        <v>4.4254066666666683</v>
      </c>
      <c r="C129" s="15">
        <f t="shared" si="7"/>
        <v>1.2007464180160429E-3</v>
      </c>
    </row>
    <row r="130" spans="2:3" x14ac:dyDescent="0.25">
      <c r="B130" s="15">
        <f t="shared" si="8"/>
        <v>4.388110000000002</v>
      </c>
      <c r="C130" s="15">
        <f t="shared" si="7"/>
        <v>1.2722358833097299E-3</v>
      </c>
    </row>
    <row r="131" spans="2:3" x14ac:dyDescent="0.25">
      <c r="B131" s="15">
        <f t="shared" si="8"/>
        <v>4.3508133333333356</v>
      </c>
      <c r="C131" s="15">
        <f t="shared" si="7"/>
        <v>1.3482225293523348E-3</v>
      </c>
    </row>
    <row r="132" spans="2:3" x14ac:dyDescent="0.25">
      <c r="B132" s="15">
        <f t="shared" si="8"/>
        <v>4.3135166666666693</v>
      </c>
      <c r="C132" s="15">
        <f t="shared" si="7"/>
        <v>1.4290006144548021E-3</v>
      </c>
    </row>
    <row r="133" spans="2:3" x14ac:dyDescent="0.25">
      <c r="B133" s="15">
        <f t="shared" si="8"/>
        <v>4.276220000000003</v>
      </c>
      <c r="C133" s="15">
        <f t="shared" si="7"/>
        <v>1.5148840607426709E-3</v>
      </c>
    </row>
    <row r="134" spans="2:3" x14ac:dyDescent="0.25">
      <c r="B134" s="15">
        <f t="shared" si="8"/>
        <v>4.2389233333333367</v>
      </c>
      <c r="C134" s="15">
        <f t="shared" si="7"/>
        <v>1.6062077634102832E-3</v>
      </c>
    </row>
    <row r="135" spans="2:3" x14ac:dyDescent="0.25">
      <c r="B135" s="15">
        <f t="shared" si="8"/>
        <v>4.2016266666666704</v>
      </c>
      <c r="C135" s="15">
        <f t="shared" si="7"/>
        <v>1.7033289833694606E-3</v>
      </c>
    </row>
    <row r="136" spans="2:3" x14ac:dyDescent="0.25">
      <c r="B136" s="15">
        <f t="shared" si="8"/>
        <v>4.1643300000000041</v>
      </c>
      <c r="C136" s="15">
        <f t="shared" si="7"/>
        <v>1.8066288279408097E-3</v>
      </c>
    </row>
    <row r="137" spans="2:3" x14ac:dyDescent="0.25">
      <c r="B137" s="15">
        <f t="shared" si="8"/>
        <v>4.1270333333333378</v>
      </c>
      <c r="C137" s="15">
        <f t="shared" si="7"/>
        <v>1.9165138243962408E-3</v>
      </c>
    </row>
    <row r="138" spans="2:3" x14ac:dyDescent="0.25">
      <c r="B138" s="15">
        <f t="shared" si="8"/>
        <v>4.0897366666666715</v>
      </c>
      <c r="C138" s="15">
        <f t="shared" si="7"/>
        <v>2.0334175913118832E-3</v>
      </c>
    </row>
    <row r="139" spans="2:3" x14ac:dyDescent="0.25">
      <c r="B139" s="15">
        <f t="shared" si="8"/>
        <v>4.0524400000000051</v>
      </c>
      <c r="C139" s="15">
        <f t="shared" si="7"/>
        <v>2.1578026128281727E-3</v>
      </c>
    </row>
    <row r="140" spans="2:3" x14ac:dyDescent="0.25">
      <c r="B140" s="15">
        <f t="shared" si="8"/>
        <v>4.0151433333333388</v>
      </c>
      <c r="C140" s="15">
        <f t="shared" si="7"/>
        <v>2.2901621210349964E-3</v>
      </c>
    </row>
    <row r="141" spans="2:3" x14ac:dyDescent="0.25">
      <c r="B141" s="15">
        <f t="shared" si="8"/>
        <v>3.9778466666666721</v>
      </c>
      <c r="C141" s="15">
        <f t="shared" si="7"/>
        <v>2.4310220918001696E-3</v>
      </c>
    </row>
    <row r="142" spans="2:3" x14ac:dyDescent="0.25">
      <c r="B142" s="15">
        <f t="shared" si="8"/>
        <v>3.9405500000000053</v>
      </c>
      <c r="C142" s="15">
        <f t="shared" si="7"/>
        <v>2.5809433594346895E-3</v>
      </c>
    </row>
    <row r="143" spans="2:3" x14ac:dyDescent="0.25">
      <c r="B143" s="15">
        <f t="shared" si="8"/>
        <v>3.9032533333333386</v>
      </c>
      <c r="C143" s="15">
        <f t="shared" si="7"/>
        <v>2.7405238556327057E-3</v>
      </c>
    </row>
    <row r="144" spans="2:3" x14ac:dyDescent="0.25">
      <c r="B144" s="15">
        <f t="shared" si="8"/>
        <v>3.8659566666666718</v>
      </c>
      <c r="C144" s="15">
        <f t="shared" si="7"/>
        <v>2.9104009781322463E-3</v>
      </c>
    </row>
    <row r="145" spans="2:3" x14ac:dyDescent="0.25">
      <c r="B145" s="15">
        <f t="shared" si="8"/>
        <v>3.8286600000000051</v>
      </c>
      <c r="C145" s="15">
        <f t="shared" si="7"/>
        <v>3.0912540945072292E-3</v>
      </c>
    </row>
    <row r="146" spans="2:3" x14ac:dyDescent="0.25">
      <c r="B146" s="15">
        <f t="shared" si="8"/>
        <v>3.7913633333333383</v>
      </c>
      <c r="C146" s="15">
        <f t="shared" si="7"/>
        <v>3.2838071864155394E-3</v>
      </c>
    </row>
    <row r="147" spans="2:3" x14ac:dyDescent="0.25">
      <c r="B147" s="15">
        <f t="shared" si="8"/>
        <v>3.7540666666666715</v>
      </c>
      <c r="C147" s="15">
        <f t="shared" si="7"/>
        <v>3.4888316394823056E-3</v>
      </c>
    </row>
    <row r="148" spans="2:3" x14ac:dyDescent="0.25">
      <c r="B148" s="15">
        <f t="shared" si="8"/>
        <v>3.7167700000000048</v>
      </c>
      <c r="C148" s="15">
        <f t="shared" si="7"/>
        <v>3.7071491837838378E-3</v>
      </c>
    </row>
    <row r="149" spans="2:3" x14ac:dyDescent="0.25">
      <c r="B149" s="15">
        <f t="shared" si="8"/>
        <v>3.679473333333338</v>
      </c>
      <c r="C149" s="15">
        <f t="shared" si="7"/>
        <v>3.9396349896047922E-3</v>
      </c>
    </row>
    <row r="150" spans="2:3" x14ac:dyDescent="0.25">
      <c r="B150" s="15">
        <f t="shared" si="8"/>
        <v>3.6421766666666713</v>
      </c>
      <c r="C150" s="15">
        <f t="shared" si="7"/>
        <v>4.1872209227575207E-3</v>
      </c>
    </row>
    <row r="151" spans="2:3" x14ac:dyDescent="0.25">
      <c r="B151" s="15">
        <f t="shared" si="8"/>
        <v>3.6048800000000045</v>
      </c>
      <c r="C151" s="15">
        <f t="shared" si="7"/>
        <v>4.4508989632663911E-3</v>
      </c>
    </row>
    <row r="152" spans="2:3" x14ac:dyDescent="0.25">
      <c r="B152" s="15">
        <f t="shared" si="8"/>
        <v>3.5675833333333378</v>
      </c>
      <c r="C152" s="15">
        <f t="shared" si="7"/>
        <v>4.7317247906157782E-3</v>
      </c>
    </row>
    <row r="153" spans="2:3" x14ac:dyDescent="0.25">
      <c r="B153" s="15">
        <f t="shared" si="8"/>
        <v>3.530286666666671</v>
      </c>
      <c r="C153" s="15">
        <f t="shared" si="7"/>
        <v>5.0308215380249731E-3</v>
      </c>
    </row>
    <row r="154" spans="2:3" x14ac:dyDescent="0.25">
      <c r="B154" s="15">
        <f t="shared" si="8"/>
        <v>3.4929900000000043</v>
      </c>
      <c r="C154" s="15">
        <f t="shared" si="7"/>
        <v>5.3493837173280096E-3</v>
      </c>
    </row>
    <row r="155" spans="2:3" x14ac:dyDescent="0.25">
      <c r="B155" s="15">
        <f t="shared" si="8"/>
        <v>3.4556933333333375</v>
      </c>
      <c r="C155" s="15">
        <f t="shared" si="7"/>
        <v>5.688681314985262E-3</v>
      </c>
    </row>
    <row r="156" spans="2:3" x14ac:dyDescent="0.25">
      <c r="B156" s="15">
        <f t="shared" si="8"/>
        <v>3.4183966666666707</v>
      </c>
      <c r="C156" s="15">
        <f t="shared" si="7"/>
        <v>6.0500640585155448E-3</v>
      </c>
    </row>
    <row r="157" spans="2:3" x14ac:dyDescent="0.25">
      <c r="B157" s="15">
        <f t="shared" si="8"/>
        <v>3.381100000000004</v>
      </c>
      <c r="C157" s="15">
        <f t="shared" si="7"/>
        <v>6.4349658511928011E-3</v>
      </c>
    </row>
    <row r="158" spans="2:3" x14ac:dyDescent="0.25">
      <c r="B158" s="15">
        <f t="shared" si="8"/>
        <v>3.3438033333333372</v>
      </c>
      <c r="C158" s="15">
        <f t="shared" si="7"/>
        <v>6.8449093711774314E-3</v>
      </c>
    </row>
    <row r="159" spans="2:3" x14ac:dyDescent="0.25">
      <c r="B159" s="15">
        <f t="shared" si="8"/>
        <v>3.3065066666666705</v>
      </c>
      <c r="C159" s="15">
        <f t="shared" si="7"/>
        <v>7.2815108293253173E-3</v>
      </c>
    </row>
    <row r="160" spans="2:3" x14ac:dyDescent="0.25">
      <c r="B160" s="15">
        <f t="shared" si="8"/>
        <v>3.2692100000000037</v>
      </c>
      <c r="C160" s="15">
        <f t="shared" si="7"/>
        <v>7.7464848777129384E-3</v>
      </c>
    </row>
    <row r="161" spans="2:7" x14ac:dyDescent="0.25">
      <c r="B161" s="15">
        <f t="shared" si="8"/>
        <v>3.231913333333337</v>
      </c>
      <c r="C161" s="15">
        <f t="shared" si="7"/>
        <v>8.2416496584082604E-3</v>
      </c>
    </row>
    <row r="162" spans="2:7" x14ac:dyDescent="0.25">
      <c r="B162" s="15">
        <f t="shared" si="8"/>
        <v>3.1946166666666702</v>
      </c>
      <c r="C162" s="15">
        <f t="shared" si="7"/>
        <v>8.7689319791775956E-3</v>
      </c>
    </row>
    <row r="163" spans="2:7" x14ac:dyDescent="0.25">
      <c r="B163" s="15">
        <f t="shared" si="8"/>
        <v>3.1573200000000035</v>
      </c>
      <c r="C163" s="15">
        <f t="shared" si="7"/>
        <v>9.330372599620048E-3</v>
      </c>
    </row>
    <row r="164" spans="2:7" x14ac:dyDescent="0.25">
      <c r="B164" s="15">
        <f t="shared" si="8"/>
        <v>3.1200233333333367</v>
      </c>
      <c r="C164" s="15">
        <f t="shared" si="7"/>
        <v>9.9281316076350774E-3</v>
      </c>
    </row>
    <row r="165" spans="2:7" x14ac:dyDescent="0.25">
      <c r="B165" s="15">
        <f t="shared" si="8"/>
        <v>3.0827266666666699</v>
      </c>
      <c r="C165" s="15">
        <f t="shared" si="7"/>
        <v>1.0564493862127199E-2</v>
      </c>
    </row>
    <row r="166" spans="2:7" x14ac:dyDescent="0.25">
      <c r="B166" s="15">
        <f t="shared" si="8"/>
        <v>3.0454300000000032</v>
      </c>
      <c r="C166" s="15">
        <f t="shared" si="7"/>
        <v>1.1241874473406219E-2</v>
      </c>
      <c r="G166" s="14"/>
    </row>
    <row r="167" spans="2:7" x14ac:dyDescent="0.25">
      <c r="B167" s="15">
        <f t="shared" si="8"/>
        <v>3.0081333333333364</v>
      </c>
      <c r="C167" s="15">
        <f t="shared" si="7"/>
        <v>1.1962824287823883E-2</v>
      </c>
    </row>
    <row r="168" spans="2:7" x14ac:dyDescent="0.25">
      <c r="B168" s="15">
        <f t="shared" si="8"/>
        <v>2.9708366666666697</v>
      </c>
      <c r="C168" s="15">
        <f t="shared" si="7"/>
        <v>1.2730035337774417E-2</v>
      </c>
    </row>
    <row r="169" spans="2:7" x14ac:dyDescent="0.25">
      <c r="B169" s="15">
        <f t="shared" si="8"/>
        <v>2.9335400000000029</v>
      </c>
      <c r="C169" s="15">
        <f t="shared" si="7"/>
        <v>1.3546346212251932E-2</v>
      </c>
    </row>
    <row r="170" spans="2:7" x14ac:dyDescent="0.25">
      <c r="B170" s="15">
        <f t="shared" si="8"/>
        <v>2.8962433333333362</v>
      </c>
      <c r="C170" s="15">
        <f t="shared" si="7"/>
        <v>1.4414747296683132E-2</v>
      </c>
    </row>
    <row r="171" spans="2:7" x14ac:dyDescent="0.25">
      <c r="B171" s="15">
        <f t="shared" si="8"/>
        <v>2.8589466666666694</v>
      </c>
      <c r="C171" s="15">
        <f t="shared" si="7"/>
        <v>1.5338385823724227E-2</v>
      </c>
    </row>
    <row r="172" spans="2:7" x14ac:dyDescent="0.25">
      <c r="B172" s="15">
        <f t="shared" si="8"/>
        <v>2.8216500000000027</v>
      </c>
      <c r="C172" s="15">
        <f t="shared" si="7"/>
        <v>1.6320570669114833E-2</v>
      </c>
    </row>
    <row r="173" spans="2:7" x14ac:dyDescent="0.25">
      <c r="B173" s="15">
        <f t="shared" si="8"/>
        <v>2.7843533333333359</v>
      </c>
      <c r="C173" s="15">
        <f t="shared" si="7"/>
        <v>1.7364776818518821E-2</v>
      </c>
    </row>
    <row r="174" spans="2:7" x14ac:dyDescent="0.25">
      <c r="B174" s="15">
        <f t="shared" si="8"/>
        <v>2.7470566666666691</v>
      </c>
      <c r="C174" s="15">
        <f t="shared" si="7"/>
        <v>1.847464942255524E-2</v>
      </c>
    </row>
    <row r="175" spans="2:7" x14ac:dyDescent="0.25">
      <c r="B175" s="15">
        <f t="shared" si="8"/>
        <v>2.7097600000000024</v>
      </c>
      <c r="C175" s="15">
        <f t="shared" si="7"/>
        <v>1.9654007347953525E-2</v>
      </c>
    </row>
    <row r="176" spans="2:7" x14ac:dyDescent="0.25">
      <c r="B176" s="15">
        <f t="shared" si="8"/>
        <v>2.6724633333333356</v>
      </c>
      <c r="C176" s="15">
        <f t="shared" si="7"/>
        <v>2.0906846122977864E-2</v>
      </c>
    </row>
    <row r="177" spans="2:3" x14ac:dyDescent="0.25">
      <c r="B177" s="15">
        <f t="shared" si="8"/>
        <v>2.6351666666666689</v>
      </c>
      <c r="C177" s="15">
        <f t="shared" si="7"/>
        <v>2.2237340165008765E-2</v>
      </c>
    </row>
    <row r="178" spans="2:3" x14ac:dyDescent="0.25">
      <c r="B178" s="15">
        <f t="shared" si="8"/>
        <v>2.5978700000000021</v>
      </c>
      <c r="C178" s="15">
        <f t="shared" si="7"/>
        <v>2.3649844167498279E-2</v>
      </c>
    </row>
    <row r="179" spans="2:3" x14ac:dyDescent="0.25">
      <c r="B179" s="15">
        <f t="shared" si="8"/>
        <v>2.5605733333333354</v>
      </c>
      <c r="C179" s="15">
        <f t="shared" si="7"/>
        <v>2.5148893512516288E-2</v>
      </c>
    </row>
    <row r="180" spans="2:3" x14ac:dyDescent="0.25">
      <c r="B180" s="15">
        <f t="shared" si="8"/>
        <v>2.5232766666666686</v>
      </c>
      <c r="C180" s="15">
        <f t="shared" si="7"/>
        <v>2.6739203563876632E-2</v>
      </c>
    </row>
    <row r="181" spans="2:3" x14ac:dyDescent="0.25">
      <c r="B181" s="15">
        <f t="shared" si="8"/>
        <v>2.4859800000000019</v>
      </c>
      <c r="C181" s="15">
        <f t="shared" si="7"/>
        <v>2.8425667684506332E-2</v>
      </c>
    </row>
    <row r="182" spans="2:3" x14ac:dyDescent="0.25">
      <c r="B182" s="15">
        <f t="shared" si="8"/>
        <v>2.4486833333333351</v>
      </c>
      <c r="C182" s="15">
        <f t="shared" si="7"/>
        <v>3.0213353810449848E-2</v>
      </c>
    </row>
    <row r="183" spans="2:3" x14ac:dyDescent="0.25">
      <c r="B183" s="15">
        <f t="shared" si="8"/>
        <v>2.4113866666666683</v>
      </c>
      <c r="C183" s="15">
        <f t="shared" si="7"/>
        <v>3.2107499402873413E-2</v>
      </c>
    </row>
    <row r="184" spans="2:3" x14ac:dyDescent="0.25">
      <c r="B184" s="15">
        <f t="shared" si="8"/>
        <v>2.3740900000000016</v>
      </c>
      <c r="C184" s="15">
        <f t="shared" si="7"/>
        <v>3.4113504588868825E-2</v>
      </c>
    </row>
    <row r="185" spans="2:3" x14ac:dyDescent="0.25">
      <c r="B185" s="15">
        <f t="shared" si="8"/>
        <v>2.3367933333333348</v>
      </c>
      <c r="C185" s="15">
        <f t="shared" si="7"/>
        <v>3.6236923292008852E-2</v>
      </c>
    </row>
    <row r="186" spans="2:3" x14ac:dyDescent="0.25">
      <c r="B186" s="15">
        <f t="shared" si="8"/>
        <v>2.2994966666666681</v>
      </c>
      <c r="C186" s="15">
        <f t="shared" si="7"/>
        <v>3.8483452144767331E-2</v>
      </c>
    </row>
    <row r="187" spans="2:3" x14ac:dyDescent="0.25">
      <c r="B187" s="15">
        <f t="shared" si="8"/>
        <v>2.2622000000000013</v>
      </c>
      <c r="C187" s="15">
        <f t="shared" si="7"/>
        <v>4.0858916967422408E-2</v>
      </c>
    </row>
    <row r="193" spans="2:14" ht="15.75" thickBot="1" x14ac:dyDescent="0.3">
      <c r="B193" s="41" t="s">
        <v>14</v>
      </c>
      <c r="C193" s="41"/>
    </row>
    <row r="194" spans="2:14" ht="15.75" thickBot="1" x14ac:dyDescent="0.3">
      <c r="B194" s="12" t="s">
        <v>3</v>
      </c>
      <c r="C194" s="12" t="s">
        <v>20</v>
      </c>
      <c r="F194" s="42" t="str">
        <f>CONCATENATE($BC$5, $T$6,$BC$3,$O$5,$BC$3,$S$6,$BD$5,$BC$4,$BE$2)</f>
        <v>P[-2.2622≤t(9)≤2.2622]=0.9500</v>
      </c>
      <c r="G194" s="43"/>
      <c r="H194" s="43"/>
      <c r="I194" s="43"/>
      <c r="J194" s="43"/>
      <c r="K194" s="43"/>
      <c r="L194" s="43"/>
      <c r="M194" s="43"/>
      <c r="N194" s="44"/>
    </row>
    <row r="195" spans="2:14" x14ac:dyDescent="0.25">
      <c r="B195" s="15">
        <f>S6</f>
        <v>2.2622</v>
      </c>
      <c r="C195" s="15">
        <f>_xlfn.T.DIST(B195,$A$6,FALSE)</f>
        <v>4.0858916967422498E-2</v>
      </c>
    </row>
    <row r="196" spans="2:14" x14ac:dyDescent="0.25">
      <c r="B196" s="15">
        <f>($T$6-$B$195)/60+B195</f>
        <v>2.1867933333333331</v>
      </c>
      <c r="C196" s="15">
        <f t="shared" ref="C196:C255" si="9">_xlfn.T.DIST(B196,$A$6,FALSE)</f>
        <v>4.6079935537762358E-2</v>
      </c>
    </row>
    <row r="197" spans="2:14" x14ac:dyDescent="0.25">
      <c r="B197" s="15">
        <f t="shared" ref="B197:B255" si="10">($T$6-$B$195)/60+B196</f>
        <v>2.1113866666666663</v>
      </c>
      <c r="C197" s="15">
        <f t="shared" si="9"/>
        <v>5.1902491132558168E-2</v>
      </c>
    </row>
    <row r="198" spans="2:14" x14ac:dyDescent="0.25">
      <c r="B198" s="15">
        <f t="shared" si="10"/>
        <v>2.0359799999999995</v>
      </c>
      <c r="C198" s="15">
        <f t="shared" si="9"/>
        <v>5.83774269566932E-2</v>
      </c>
    </row>
    <row r="199" spans="2:14" x14ac:dyDescent="0.25">
      <c r="B199" s="15">
        <f t="shared" si="10"/>
        <v>1.9605733333333328</v>
      </c>
      <c r="C199" s="15">
        <f t="shared" si="9"/>
        <v>6.5555267405530804E-2</v>
      </c>
    </row>
    <row r="200" spans="2:14" x14ac:dyDescent="0.25">
      <c r="B200" s="15">
        <f t="shared" si="10"/>
        <v>1.8851666666666662</v>
      </c>
      <c r="C200" s="15">
        <f t="shared" si="9"/>
        <v>7.3484896675399161E-2</v>
      </c>
    </row>
    <row r="201" spans="2:14" x14ac:dyDescent="0.25">
      <c r="B201" s="15">
        <f t="shared" si="10"/>
        <v>1.8097599999999996</v>
      </c>
      <c r="C201" s="15">
        <f t="shared" si="9"/>
        <v>8.2211946614545298E-2</v>
      </c>
    </row>
    <row r="202" spans="2:14" x14ac:dyDescent="0.25">
      <c r="B202" s="15">
        <f t="shared" si="10"/>
        <v>1.734353333333333</v>
      </c>
      <c r="C202" s="15">
        <f t="shared" si="9"/>
        <v>9.1776881595077991E-2</v>
      </c>
    </row>
    <row r="203" spans="2:14" x14ac:dyDescent="0.25">
      <c r="B203" s="15">
        <f t="shared" si="10"/>
        <v>1.6589466666666663</v>
      </c>
      <c r="C203" s="15">
        <f t="shared" si="9"/>
        <v>0.10221278148438405</v>
      </c>
    </row>
    <row r="204" spans="2:14" x14ac:dyDescent="0.25">
      <c r="B204" s="15">
        <f t="shared" si="10"/>
        <v>1.5835399999999997</v>
      </c>
      <c r="C204" s="15">
        <f t="shared" si="9"/>
        <v>0.11354284157466588</v>
      </c>
    </row>
    <row r="205" spans="2:14" x14ac:dyDescent="0.25">
      <c r="B205" s="15">
        <f t="shared" si="10"/>
        <v>1.5081333333333331</v>
      </c>
      <c r="C205" s="15">
        <f t="shared" si="9"/>
        <v>0.12577763073028853</v>
      </c>
    </row>
    <row r="206" spans="2:14" x14ac:dyDescent="0.25">
      <c r="B206" s="15">
        <f t="shared" si="10"/>
        <v>1.4327266666666665</v>
      </c>
      <c r="C206" s="15">
        <f t="shared" si="9"/>
        <v>0.13891217575718268</v>
      </c>
    </row>
    <row r="207" spans="2:14" x14ac:dyDescent="0.25">
      <c r="B207" s="15">
        <f t="shared" si="10"/>
        <v>1.3573199999999999</v>
      </c>
      <c r="C207" s="15">
        <f t="shared" si="9"/>
        <v>0.15292297025167637</v>
      </c>
    </row>
    <row r="208" spans="2:14" x14ac:dyDescent="0.25">
      <c r="B208" s="15">
        <f t="shared" si="10"/>
        <v>1.2819133333333332</v>
      </c>
      <c r="C208" s="15">
        <f t="shared" si="9"/>
        <v>0.16776503842873872</v>
      </c>
    </row>
    <row r="209" spans="2:3" x14ac:dyDescent="0.25">
      <c r="B209" s="15">
        <f t="shared" si="10"/>
        <v>1.2065066666666666</v>
      </c>
      <c r="C209" s="15">
        <f t="shared" si="9"/>
        <v>0.18336921637455786</v>
      </c>
    </row>
    <row r="210" spans="2:3" x14ac:dyDescent="0.25">
      <c r="B210" s="15">
        <f t="shared" si="10"/>
        <v>1.1311</v>
      </c>
      <c r="C210" s="15">
        <f t="shared" si="9"/>
        <v>0.19963984175222824</v>
      </c>
    </row>
    <row r="211" spans="2:3" x14ac:dyDescent="0.25">
      <c r="B211" s="15">
        <f t="shared" si="10"/>
        <v>1.0556933333333334</v>
      </c>
      <c r="C211" s="15">
        <f t="shared" si="9"/>
        <v>0.21645306447473908</v>
      </c>
    </row>
    <row r="212" spans="2:3" x14ac:dyDescent="0.25">
      <c r="B212" s="15">
        <f t="shared" si="10"/>
        <v>0.98028666666666675</v>
      </c>
      <c r="C212" s="15">
        <f t="shared" si="9"/>
        <v>0.23365600107797951</v>
      </c>
    </row>
    <row r="213" spans="2:3" x14ac:dyDescent="0.25">
      <c r="B213" s="15">
        <f t="shared" si="10"/>
        <v>0.90488000000000013</v>
      </c>
      <c r="C213" s="15">
        <f t="shared" si="9"/>
        <v>0.25106695027775328</v>
      </c>
    </row>
    <row r="214" spans="2:3" x14ac:dyDescent="0.25">
      <c r="B214" s="15">
        <f t="shared" si="10"/>
        <v>0.82947333333333351</v>
      </c>
      <c r="C214" s="15">
        <f t="shared" si="9"/>
        <v>0.2684768627948575</v>
      </c>
    </row>
    <row r="215" spans="2:3" x14ac:dyDescent="0.25">
      <c r="B215" s="15">
        <f t="shared" si="10"/>
        <v>0.75406666666666688</v>
      </c>
      <c r="C215" s="15">
        <f t="shared" si="9"/>
        <v>0.2856522124707177</v>
      </c>
    </row>
    <row r="216" spans="2:3" x14ac:dyDescent="0.25">
      <c r="B216" s="15">
        <f t="shared" si="10"/>
        <v>0.67866000000000026</v>
      </c>
      <c r="C216" s="15">
        <f t="shared" si="9"/>
        <v>0.3023393473251712</v>
      </c>
    </row>
    <row r="217" spans="2:3" x14ac:dyDescent="0.25">
      <c r="B217" s="15">
        <f t="shared" si="10"/>
        <v>0.60325333333333364</v>
      </c>
      <c r="C217" s="15">
        <f t="shared" si="9"/>
        <v>0.31827031035179426</v>
      </c>
    </row>
    <row r="218" spans="2:3" x14ac:dyDescent="0.25">
      <c r="B218" s="15">
        <f t="shared" si="10"/>
        <v>0.52784666666666702</v>
      </c>
      <c r="C218" s="15">
        <f t="shared" si="9"/>
        <v>0.3331700151950388</v>
      </c>
    </row>
    <row r="219" spans="2:3" x14ac:dyDescent="0.25">
      <c r="B219" s="15">
        <f t="shared" si="10"/>
        <v>0.45244000000000034</v>
      </c>
      <c r="C219" s="15">
        <f t="shared" si="9"/>
        <v>0.3467645490094603</v>
      </c>
    </row>
    <row r="220" spans="2:3" x14ac:dyDescent="0.25">
      <c r="B220" s="15">
        <f t="shared" si="10"/>
        <v>0.37703333333333366</v>
      </c>
      <c r="C220" s="15">
        <f t="shared" si="9"/>
        <v>0.35879026387046575</v>
      </c>
    </row>
    <row r="221" spans="2:3" x14ac:dyDescent="0.25">
      <c r="B221" s="15">
        <f t="shared" si="10"/>
        <v>0.30162666666666699</v>
      </c>
      <c r="C221" s="15">
        <f t="shared" si="9"/>
        <v>0.36900322079686571</v>
      </c>
    </row>
    <row r="222" spans="2:3" x14ac:dyDescent="0.25">
      <c r="B222" s="15">
        <f t="shared" si="10"/>
        <v>0.22622000000000031</v>
      </c>
      <c r="C222" s="15">
        <f t="shared" si="9"/>
        <v>0.37718847872500111</v>
      </c>
    </row>
    <row r="223" spans="2:3" x14ac:dyDescent="0.25">
      <c r="B223" s="15">
        <f t="shared" si="10"/>
        <v>0.15081333333333363</v>
      </c>
      <c r="C223" s="15">
        <f t="shared" si="9"/>
        <v>0.38316868523366632</v>
      </c>
    </row>
    <row r="224" spans="2:3" x14ac:dyDescent="0.25">
      <c r="B224" s="15">
        <f t="shared" si="10"/>
        <v>7.5406666666666969E-2</v>
      </c>
      <c r="C224" s="15">
        <f t="shared" si="9"/>
        <v>0.3868114339948201</v>
      </c>
    </row>
    <row r="225" spans="2:3" x14ac:dyDescent="0.25">
      <c r="B225" s="15">
        <f t="shared" si="10"/>
        <v>3.0531133177191805E-16</v>
      </c>
      <c r="C225" s="15">
        <f t="shared" si="9"/>
        <v>0.38803490887166864</v>
      </c>
    </row>
    <row r="226" spans="2:3" x14ac:dyDescent="0.25">
      <c r="B226" s="15">
        <f t="shared" si="10"/>
        <v>-7.5406666666666358E-2</v>
      </c>
      <c r="C226" s="15">
        <f t="shared" si="9"/>
        <v>0.38681143399482015</v>
      </c>
    </row>
    <row r="227" spans="2:3" x14ac:dyDescent="0.25">
      <c r="B227" s="15">
        <f t="shared" si="10"/>
        <v>-0.15081333333333302</v>
      </c>
      <c r="C227" s="15">
        <f t="shared" si="9"/>
        <v>0.38316868523366637</v>
      </c>
    </row>
    <row r="228" spans="2:3" x14ac:dyDescent="0.25">
      <c r="B228" s="15">
        <f t="shared" si="10"/>
        <v>-0.2262199999999997</v>
      </c>
      <c r="C228" s="15">
        <f t="shared" si="9"/>
        <v>0.37718847872500111</v>
      </c>
    </row>
    <row r="229" spans="2:3" x14ac:dyDescent="0.25">
      <c r="B229" s="15">
        <f t="shared" si="10"/>
        <v>-0.30162666666666638</v>
      </c>
      <c r="C229" s="15">
        <f t="shared" si="9"/>
        <v>0.36900322079686582</v>
      </c>
    </row>
    <row r="230" spans="2:3" x14ac:dyDescent="0.25">
      <c r="B230" s="15">
        <f t="shared" si="10"/>
        <v>-0.37703333333333305</v>
      </c>
      <c r="C230" s="15">
        <f t="shared" si="9"/>
        <v>0.35879026387046586</v>
      </c>
    </row>
    <row r="231" spans="2:3" x14ac:dyDescent="0.25">
      <c r="B231" s="15">
        <f t="shared" si="10"/>
        <v>-0.45243999999999973</v>
      </c>
      <c r="C231" s="15">
        <f t="shared" si="9"/>
        <v>0.34676454900946041</v>
      </c>
    </row>
    <row r="232" spans="2:3" x14ac:dyDescent="0.25">
      <c r="B232" s="15">
        <f t="shared" si="10"/>
        <v>-0.52784666666666635</v>
      </c>
      <c r="C232" s="15">
        <f t="shared" si="9"/>
        <v>0.33317001519503897</v>
      </c>
    </row>
    <row r="233" spans="2:3" x14ac:dyDescent="0.25">
      <c r="B233" s="15">
        <f t="shared" si="10"/>
        <v>-0.60325333333333298</v>
      </c>
      <c r="C233" s="15">
        <f t="shared" si="9"/>
        <v>0.31827031035179443</v>
      </c>
    </row>
    <row r="234" spans="2:3" x14ac:dyDescent="0.25">
      <c r="B234" s="15">
        <f t="shared" si="10"/>
        <v>-0.6786599999999996</v>
      </c>
      <c r="C234" s="15">
        <f t="shared" si="9"/>
        <v>0.30233934732517137</v>
      </c>
    </row>
    <row r="235" spans="2:3" x14ac:dyDescent="0.25">
      <c r="B235" s="15">
        <f t="shared" si="10"/>
        <v>-0.75406666666666622</v>
      </c>
      <c r="C235" s="15">
        <f t="shared" si="9"/>
        <v>0.28565221247071781</v>
      </c>
    </row>
    <row r="236" spans="2:3" x14ac:dyDescent="0.25">
      <c r="B236" s="15">
        <f t="shared" si="10"/>
        <v>-0.82947333333333284</v>
      </c>
      <c r="C236" s="15">
        <f t="shared" si="9"/>
        <v>0.26847686279485766</v>
      </c>
    </row>
    <row r="237" spans="2:3" x14ac:dyDescent="0.25">
      <c r="B237" s="15">
        <f t="shared" si="10"/>
        <v>-0.90487999999999946</v>
      </c>
      <c r="C237" s="15">
        <f t="shared" si="9"/>
        <v>0.25106695027775344</v>
      </c>
    </row>
    <row r="238" spans="2:3" x14ac:dyDescent="0.25">
      <c r="B238" s="15">
        <f t="shared" si="10"/>
        <v>-0.98028666666666608</v>
      </c>
      <c r="C238" s="15">
        <f t="shared" si="9"/>
        <v>0.23365600107797968</v>
      </c>
    </row>
    <row r="239" spans="2:3" x14ac:dyDescent="0.25">
      <c r="B239" s="15">
        <f t="shared" si="10"/>
        <v>-1.0556933333333327</v>
      </c>
      <c r="C239" s="15">
        <f t="shared" si="9"/>
        <v>0.21645306447473922</v>
      </c>
    </row>
    <row r="240" spans="2:3" x14ac:dyDescent="0.25">
      <c r="B240" s="15">
        <f t="shared" si="10"/>
        <v>-1.1310999999999993</v>
      </c>
      <c r="C240" s="15">
        <f t="shared" si="9"/>
        <v>0.19963984175222838</v>
      </c>
    </row>
    <row r="241" spans="2:3" x14ac:dyDescent="0.25">
      <c r="B241" s="15">
        <f t="shared" si="10"/>
        <v>-1.206506666666666</v>
      </c>
      <c r="C241" s="15">
        <f t="shared" si="9"/>
        <v>0.18336921637455805</v>
      </c>
    </row>
    <row r="242" spans="2:3" x14ac:dyDescent="0.25">
      <c r="B242" s="15">
        <f t="shared" si="10"/>
        <v>-1.2819133333333326</v>
      </c>
      <c r="C242" s="15">
        <f t="shared" si="9"/>
        <v>0.16776503842873883</v>
      </c>
    </row>
    <row r="243" spans="2:3" x14ac:dyDescent="0.25">
      <c r="B243" s="15">
        <f t="shared" si="10"/>
        <v>-1.3573199999999992</v>
      </c>
      <c r="C243" s="15">
        <f t="shared" si="9"/>
        <v>0.15292297025167645</v>
      </c>
    </row>
    <row r="244" spans="2:3" x14ac:dyDescent="0.25">
      <c r="B244" s="15">
        <f t="shared" si="10"/>
        <v>-1.4327266666666658</v>
      </c>
      <c r="C244" s="15">
        <f t="shared" si="9"/>
        <v>0.13891217575718276</v>
      </c>
    </row>
    <row r="245" spans="2:3" x14ac:dyDescent="0.25">
      <c r="B245" s="15">
        <f t="shared" si="10"/>
        <v>-1.5081333333333324</v>
      </c>
      <c r="C245" s="15">
        <f t="shared" si="9"/>
        <v>0.12577763073028869</v>
      </c>
    </row>
    <row r="246" spans="2:3" x14ac:dyDescent="0.25">
      <c r="B246" s="15">
        <f t="shared" si="10"/>
        <v>-1.5835399999999991</v>
      </c>
      <c r="C246" s="15">
        <f t="shared" si="9"/>
        <v>0.11354284157466596</v>
      </c>
    </row>
    <row r="247" spans="2:3" x14ac:dyDescent="0.25">
      <c r="B247" s="15">
        <f t="shared" si="10"/>
        <v>-1.6589466666666657</v>
      </c>
      <c r="C247" s="15">
        <f t="shared" si="9"/>
        <v>0.1022127814843841</v>
      </c>
    </row>
    <row r="248" spans="2:3" x14ac:dyDescent="0.25">
      <c r="B248" s="15">
        <f t="shared" si="10"/>
        <v>-1.7343533333333323</v>
      </c>
      <c r="C248" s="15">
        <f t="shared" si="9"/>
        <v>9.1776881595078075E-2</v>
      </c>
    </row>
    <row r="249" spans="2:3" x14ac:dyDescent="0.25">
      <c r="B249" s="15">
        <f t="shared" si="10"/>
        <v>-1.8097599999999989</v>
      </c>
      <c r="C249" s="15">
        <f t="shared" si="9"/>
        <v>8.2211946614545367E-2</v>
      </c>
    </row>
    <row r="250" spans="2:3" x14ac:dyDescent="0.25">
      <c r="B250" s="15">
        <f t="shared" si="10"/>
        <v>-1.8851666666666655</v>
      </c>
      <c r="C250" s="15">
        <f t="shared" si="9"/>
        <v>7.3484896675399244E-2</v>
      </c>
    </row>
    <row r="251" spans="2:3" x14ac:dyDescent="0.25">
      <c r="B251" s="15">
        <f t="shared" si="10"/>
        <v>-1.9605733333333322</v>
      </c>
      <c r="C251" s="15">
        <f t="shared" si="9"/>
        <v>6.5555267405530873E-2</v>
      </c>
    </row>
    <row r="252" spans="2:3" x14ac:dyDescent="0.25">
      <c r="B252" s="15">
        <f t="shared" si="10"/>
        <v>-2.035979999999999</v>
      </c>
      <c r="C252" s="15">
        <f t="shared" si="9"/>
        <v>5.8377426956693235E-2</v>
      </c>
    </row>
    <row r="253" spans="2:3" x14ac:dyDescent="0.25">
      <c r="B253" s="15">
        <f t="shared" si="10"/>
        <v>-2.1113866666666659</v>
      </c>
      <c r="C253" s="15">
        <f t="shared" si="9"/>
        <v>5.1902491132558223E-2</v>
      </c>
    </row>
    <row r="254" spans="2:3" x14ac:dyDescent="0.25">
      <c r="B254" s="15">
        <f t="shared" si="10"/>
        <v>-2.1867933333333327</v>
      </c>
      <c r="C254" s="15">
        <f t="shared" si="9"/>
        <v>4.6079935537762386E-2</v>
      </c>
    </row>
    <row r="255" spans="2:3" x14ac:dyDescent="0.25">
      <c r="B255" s="15">
        <f t="shared" si="10"/>
        <v>-2.2621999999999995</v>
      </c>
      <c r="C255" s="15">
        <f t="shared" si="9"/>
        <v>4.0858916967422505E-2</v>
      </c>
    </row>
  </sheetData>
  <mergeCells count="18">
    <mergeCell ref="U13:X13"/>
    <mergeCell ref="O8:P8"/>
    <mergeCell ref="B9:C9"/>
    <mergeCell ref="O9:P9"/>
    <mergeCell ref="B57:C57"/>
    <mergeCell ref="A1:D1"/>
    <mergeCell ref="L1:R1"/>
    <mergeCell ref="D4:M4"/>
    <mergeCell ref="O5:P5"/>
    <mergeCell ref="O6:P6"/>
    <mergeCell ref="O7:P7"/>
    <mergeCell ref="E9:F9"/>
    <mergeCell ref="O4:P4"/>
    <mergeCell ref="B125:C125"/>
    <mergeCell ref="B193:C193"/>
    <mergeCell ref="F194:N194"/>
    <mergeCell ref="F126:N126"/>
    <mergeCell ref="F58:N58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80EE5-63E8-46FC-98EF-44F603484504}">
  <dimension ref="A1:J28"/>
  <sheetViews>
    <sheetView workbookViewId="0">
      <selection activeCell="D5" sqref="D5"/>
    </sheetView>
  </sheetViews>
  <sheetFormatPr baseColWidth="10" defaultRowHeight="15" x14ac:dyDescent="0.25"/>
  <cols>
    <col min="3" max="3" width="23.140625" bestFit="1" customWidth="1"/>
    <col min="5" max="5" width="33.7109375" bestFit="1" customWidth="1"/>
    <col min="6" max="6" width="28.85546875" bestFit="1" customWidth="1"/>
  </cols>
  <sheetData>
    <row r="1" spans="1:10" x14ac:dyDescent="0.25">
      <c r="A1" s="34" t="s">
        <v>21</v>
      </c>
      <c r="G1" t="s">
        <v>41</v>
      </c>
      <c r="H1" t="s">
        <v>42</v>
      </c>
      <c r="J1" t="s">
        <v>52</v>
      </c>
    </row>
    <row r="2" spans="1:10" x14ac:dyDescent="0.25">
      <c r="A2" s="35">
        <v>18</v>
      </c>
      <c r="G2">
        <v>18</v>
      </c>
      <c r="H2">
        <v>9</v>
      </c>
      <c r="J2">
        <v>520</v>
      </c>
    </row>
    <row r="3" spans="1:10" ht="15.75" thickBot="1" x14ac:dyDescent="0.3">
      <c r="A3" s="35">
        <v>25</v>
      </c>
      <c r="G3">
        <v>25</v>
      </c>
      <c r="H3">
        <v>14</v>
      </c>
      <c r="J3">
        <v>521</v>
      </c>
    </row>
    <row r="4" spans="1:10" x14ac:dyDescent="0.25">
      <c r="A4" s="35">
        <v>6</v>
      </c>
      <c r="C4" s="91" t="s">
        <v>31</v>
      </c>
      <c r="D4" s="63">
        <v>14</v>
      </c>
      <c r="E4" s="37" t="s">
        <v>30</v>
      </c>
      <c r="G4">
        <v>6</v>
      </c>
      <c r="H4">
        <v>3</v>
      </c>
      <c r="J4">
        <v>511</v>
      </c>
    </row>
    <row r="5" spans="1:10" x14ac:dyDescent="0.25">
      <c r="A5" s="35">
        <v>11</v>
      </c>
      <c r="B5" s="39"/>
      <c r="C5" s="92" t="s">
        <v>35</v>
      </c>
      <c r="D5" s="36">
        <f>AVERAGE(A2:A26)</f>
        <v>15.9</v>
      </c>
      <c r="E5" s="38" t="s">
        <v>27</v>
      </c>
      <c r="G5">
        <v>11</v>
      </c>
      <c r="H5">
        <v>5</v>
      </c>
      <c r="J5">
        <v>513</v>
      </c>
    </row>
    <row r="6" spans="1:10" x14ac:dyDescent="0.25">
      <c r="A6" s="35">
        <v>15</v>
      </c>
      <c r="B6" s="39"/>
      <c r="C6" s="92" t="s">
        <v>22</v>
      </c>
      <c r="D6" s="36">
        <f>COUNT(A2:A26)</f>
        <v>10</v>
      </c>
      <c r="E6" s="38" t="s">
        <v>28</v>
      </c>
      <c r="G6">
        <v>15</v>
      </c>
      <c r="H6">
        <v>7</v>
      </c>
      <c r="J6">
        <v>510</v>
      </c>
    </row>
    <row r="7" spans="1:10" x14ac:dyDescent="0.25">
      <c r="A7" s="35">
        <v>20</v>
      </c>
      <c r="B7" s="39"/>
      <c r="C7" s="92" t="s">
        <v>23</v>
      </c>
      <c r="D7" s="36">
        <f>SQRT(DEVSQ(A2:A26)/(D6-1))</f>
        <v>5.3009433122794292</v>
      </c>
      <c r="E7" s="38" t="s">
        <v>29</v>
      </c>
      <c r="G7">
        <v>20</v>
      </c>
      <c r="H7">
        <v>10</v>
      </c>
      <c r="J7">
        <v>513</v>
      </c>
    </row>
    <row r="8" spans="1:10" x14ac:dyDescent="0.25">
      <c r="A8" s="35">
        <v>16</v>
      </c>
      <c r="B8" s="39"/>
      <c r="C8" s="93" t="s">
        <v>25</v>
      </c>
      <c r="D8" s="74">
        <f>D6-1</f>
        <v>9</v>
      </c>
      <c r="E8" s="85" t="s">
        <v>53</v>
      </c>
      <c r="G8">
        <v>16</v>
      </c>
      <c r="H8">
        <v>8</v>
      </c>
      <c r="J8">
        <v>522</v>
      </c>
    </row>
    <row r="9" spans="1:10" x14ac:dyDescent="0.25">
      <c r="A9" s="35">
        <v>19</v>
      </c>
      <c r="B9" s="39"/>
      <c r="C9" s="89"/>
      <c r="D9" s="75">
        <f>(D5-D4)/(D7/SQRT(D6))</f>
        <v>1.1334449739165979</v>
      </c>
      <c r="E9" s="87" t="s">
        <v>24</v>
      </c>
      <c r="G9">
        <v>19</v>
      </c>
      <c r="H9">
        <v>9</v>
      </c>
      <c r="J9">
        <v>500</v>
      </c>
    </row>
    <row r="10" spans="1:10" ht="15.75" thickBot="1" x14ac:dyDescent="0.3">
      <c r="A10" s="35">
        <v>12</v>
      </c>
      <c r="C10" s="90"/>
      <c r="D10" s="86"/>
      <c r="E10" s="88"/>
      <c r="F10" s="96">
        <v>0.2</v>
      </c>
      <c r="G10">
        <v>12</v>
      </c>
      <c r="H10">
        <v>6</v>
      </c>
      <c r="J10">
        <v>521</v>
      </c>
    </row>
    <row r="11" spans="1:10" x14ac:dyDescent="0.25">
      <c r="A11" s="35">
        <v>17</v>
      </c>
      <c r="C11" s="94"/>
      <c r="G11">
        <v>17</v>
      </c>
      <c r="H11">
        <v>8</v>
      </c>
      <c r="J11">
        <v>495</v>
      </c>
    </row>
    <row r="12" spans="1:10" x14ac:dyDescent="0.25">
      <c r="A12" s="35"/>
      <c r="C12" s="94"/>
      <c r="J12">
        <v>496</v>
      </c>
    </row>
    <row r="13" spans="1:10" ht="15.75" thickBot="1" x14ac:dyDescent="0.3">
      <c r="A13" s="35"/>
      <c r="C13" s="94"/>
      <c r="J13">
        <v>488</v>
      </c>
    </row>
    <row r="14" spans="1:10" x14ac:dyDescent="0.25">
      <c r="A14" s="35"/>
      <c r="C14" s="91" t="s">
        <v>37</v>
      </c>
      <c r="D14" s="63">
        <v>0.95</v>
      </c>
      <c r="E14" s="37" t="str">
        <f>D14*100&amp;"%"</f>
        <v>95%</v>
      </c>
      <c r="J14">
        <v>500</v>
      </c>
    </row>
    <row r="15" spans="1:10" x14ac:dyDescent="0.25">
      <c r="A15" s="35"/>
      <c r="C15" s="92" t="s">
        <v>36</v>
      </c>
      <c r="D15" s="36">
        <f>1-D14</f>
        <v>5.0000000000000044E-2</v>
      </c>
      <c r="E15" s="38"/>
      <c r="J15">
        <v>502</v>
      </c>
    </row>
    <row r="16" spans="1:10" ht="15.75" thickBot="1" x14ac:dyDescent="0.3">
      <c r="A16" s="35"/>
      <c r="C16" s="95" t="s">
        <v>38</v>
      </c>
      <c r="D16" s="40">
        <f>D15/2</f>
        <v>2.5000000000000022E-2</v>
      </c>
      <c r="E16" s="76"/>
      <c r="J16">
        <v>512</v>
      </c>
    </row>
    <row r="17" spans="1:10" x14ac:dyDescent="0.25">
      <c r="A17" s="35"/>
      <c r="J17">
        <v>510</v>
      </c>
    </row>
    <row r="18" spans="1:10" x14ac:dyDescent="0.25">
      <c r="A18" s="35"/>
      <c r="G18" t="s">
        <v>46</v>
      </c>
      <c r="H18" s="97" t="s">
        <v>43</v>
      </c>
      <c r="J18">
        <v>510</v>
      </c>
    </row>
    <row r="19" spans="1:10" x14ac:dyDescent="0.25">
      <c r="A19" s="35"/>
      <c r="J19">
        <v>475</v>
      </c>
    </row>
    <row r="20" spans="1:10" x14ac:dyDescent="0.25">
      <c r="A20" s="35"/>
      <c r="G20" t="s">
        <v>47</v>
      </c>
      <c r="H20" s="97" t="s">
        <v>44</v>
      </c>
      <c r="J20">
        <v>505</v>
      </c>
    </row>
    <row r="21" spans="1:10" x14ac:dyDescent="0.25">
      <c r="A21" s="35"/>
      <c r="J21">
        <v>521</v>
      </c>
    </row>
    <row r="22" spans="1:10" x14ac:dyDescent="0.25">
      <c r="A22" s="35"/>
      <c r="J22">
        <v>506</v>
      </c>
    </row>
    <row r="23" spans="1:10" x14ac:dyDescent="0.25">
      <c r="A23" s="35"/>
      <c r="G23" t="s">
        <v>48</v>
      </c>
      <c r="H23" t="s">
        <v>45</v>
      </c>
      <c r="J23">
        <v>503</v>
      </c>
    </row>
    <row r="24" spans="1:10" x14ac:dyDescent="0.25">
      <c r="A24" s="35"/>
      <c r="J24">
        <v>487</v>
      </c>
    </row>
    <row r="25" spans="1:10" x14ac:dyDescent="0.25">
      <c r="A25" s="35"/>
      <c r="J25">
        <v>493</v>
      </c>
    </row>
    <row r="26" spans="1:10" x14ac:dyDescent="0.25">
      <c r="A26" s="35"/>
      <c r="G26" t="s">
        <v>49</v>
      </c>
      <c r="J26">
        <v>500</v>
      </c>
    </row>
    <row r="27" spans="1:10" x14ac:dyDescent="0.25">
      <c r="G27" t="s">
        <v>50</v>
      </c>
    </row>
    <row r="28" spans="1:10" x14ac:dyDescent="0.25">
      <c r="G28" s="97" t="s">
        <v>51</v>
      </c>
    </row>
  </sheetData>
  <mergeCells count="2">
    <mergeCell ref="C9:C10"/>
    <mergeCell ref="E9:E10"/>
  </mergeCells>
  <hyperlinks>
    <hyperlink ref="H18" r:id="rId1" xr:uid="{4C4E7ADA-F12C-438A-A209-E7F5DF9B7431}"/>
    <hyperlink ref="G28" r:id="rId2" xr:uid="{1DB07B4E-E43E-4448-A577-D32EE48DD7A1}"/>
    <hyperlink ref="H20" r:id="rId3" xr:uid="{E5BBD78F-4797-466C-BF5D-4522C1A4590C}"/>
  </hyperlinks>
  <pageMargins left="0.7" right="0.7" top="0.75" bottom="0.75" header="0.3" footer="0.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Distribución de t </vt:lpstr>
      <vt:lpstr>Calcula Tstudent de una muestra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ESPINOZA</dc:creator>
  <cp:lastModifiedBy>Ricardo Navarro</cp:lastModifiedBy>
  <dcterms:created xsi:type="dcterms:W3CDTF">2020-04-28T22:30:55Z</dcterms:created>
  <dcterms:modified xsi:type="dcterms:W3CDTF">2022-10-01T00:04:15Z</dcterms:modified>
</cp:coreProperties>
</file>